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<sst xmlns="http://schemas.openxmlformats.org/spreadsheetml/2006/main" count="5460" uniqueCount="1580">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</sst>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41" formatCode="_ * #,##0_ ;_ * \-#,##0_ ;_ * &quot;-&quot;_ ;_ @_ "/>
    <numFmt numFmtId="177" formatCode="_ &quot;￥&quot;* #,##0.00_ ;_ &quot;￥&quot;* \-#,##0.00_ ;_ &quot;￥&quot;* &quot;-&quot;??_ ;_ @_ "/>
    <numFmt numFmtId="178" formatCode="_ &quot;￥&quot;* #,##0_ ;_ &quot;￥&quot;* \-#,##0_ ;_ &quot;￥&quot;* &quot;-&quot;_ ;_ @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8" fillId="29" borderId="177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179" applyNumberFormat="0" applyFill="0" applyAlignment="0" applyProtection="0">
      <alignment vertical="center"/>
    </xf>
    <xf numFmtId="0" fontId="37" fillId="0" borderId="179" applyNumberFormat="0" applyFill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32" fillId="0" borderId="180" applyNumberFormat="0" applyFill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5" fillId="26" borderId="175" applyNumberFormat="0" applyAlignment="0" applyProtection="0">
      <alignment vertical="center"/>
    </xf>
    <xf numFmtId="0" fontId="38" fillId="26" borderId="177" applyNumberFormat="0" applyAlignment="0" applyProtection="0">
      <alignment vertical="center"/>
    </xf>
    <xf numFmtId="0" fontId="39" fillId="44" borderId="181" applyNumberFormat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7" fillId="0" borderId="176" applyNumberFormat="0" applyFill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31" fillId="35" borderId="0" applyNumberFormat="0" applyBorder="0" applyAlignment="0" applyProtection="0">
      <alignment vertical="center"/>
    </xf>
    <xf numFmtId="0" fontId="41" fillId="49" borderId="0" applyNumberFormat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</xdr:colOff>
      <xdr:row>23</xdr:row>
      <xdr:rowOff>19050</xdr:rowOff>
    </xdr:from>
    <xdr:to>
      <xdr:col>2</xdr:col>
      <xdr:colOff>1500960</xdr:colOff>
      <xdr:row>26</xdr:row>
      <xdr:rowOff>314808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56385" y="11729085"/>
          <a:ext cx="1439545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AB12" activePane="bottomRight" state="frozen"/>
      <selection/>
      <selection pane="topRight"/>
      <selection pane="bottomLeft"/>
      <selection pane="bottomRight" activeCell="BS27" sqref="BS27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1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2</v>
      </c>
      <c r="AH4" s="672"/>
      <c r="AI4" s="931"/>
      <c r="AJ4" s="671"/>
      <c r="AK4" s="672"/>
      <c r="AL4" s="672"/>
      <c r="AM4" s="672">
        <v>2</v>
      </c>
      <c r="AN4" s="672"/>
      <c r="AO4" s="931"/>
      <c r="AP4" s="973"/>
      <c r="AQ4" s="974"/>
      <c r="AR4" s="974"/>
      <c r="AS4" s="974">
        <v>3</v>
      </c>
      <c r="AT4" s="974">
        <v>1</v>
      </c>
      <c r="AU4" s="934"/>
      <c r="AV4" s="973"/>
      <c r="AW4" s="974"/>
      <c r="AX4" s="974"/>
      <c r="AY4" s="974">
        <v>3</v>
      </c>
      <c r="AZ4" s="974">
        <v>1</v>
      </c>
      <c r="BA4" s="934"/>
      <c r="BB4" s="973"/>
      <c r="BC4" s="974"/>
      <c r="BD4" s="974"/>
      <c r="BE4" s="974">
        <v>0.59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1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1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11.864406779661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1750</v>
      </c>
      <c r="CG7">
        <v>1750</v>
      </c>
      <c r="CH7">
        <v>1750</v>
      </c>
      <c r="CI7">
        <v>1750</v>
      </c>
      <c r="CJ7">
        <v>1750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4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>
        <v>1</v>
      </c>
      <c r="AG8" s="912"/>
      <c r="AH8" s="912"/>
      <c r="AI8" s="935"/>
      <c r="AJ8" s="537"/>
      <c r="AK8" s="912"/>
      <c r="AL8" s="912">
        <v>1</v>
      </c>
      <c r="AM8" s="912"/>
      <c r="AN8" s="912"/>
      <c r="AO8" s="935"/>
      <c r="AP8" s="539"/>
      <c r="AQ8" s="741"/>
      <c r="AR8" s="741">
        <v>1</v>
      </c>
      <c r="AS8" s="741"/>
      <c r="AT8" s="741"/>
      <c r="AU8" s="939"/>
      <c r="AV8" s="539"/>
      <c r="AW8" s="741"/>
      <c r="AX8" s="741">
        <v>1</v>
      </c>
      <c r="AY8" s="741"/>
      <c r="AZ8" s="741"/>
      <c r="BA8" s="939"/>
      <c r="BB8" s="539"/>
      <c r="BC8" s="741"/>
      <c r="BD8" s="741">
        <v>0.62</v>
      </c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4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4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>
        <f t="shared" si="6"/>
        <v>45.1612903225806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1750</v>
      </c>
      <c r="CG8">
        <v>1750</v>
      </c>
      <c r="CH8">
        <v>1750</v>
      </c>
      <c r="CI8">
        <v>1750</v>
      </c>
      <c r="CJ8">
        <v>1750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1750</v>
      </c>
      <c r="CG9">
        <v>1750</v>
      </c>
      <c r="CH9">
        <v>1750</v>
      </c>
      <c r="CI9">
        <v>1750</v>
      </c>
      <c r="CJ9">
        <v>1750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1750</v>
      </c>
      <c r="CG10">
        <v>1750</v>
      </c>
      <c r="CH10">
        <v>1750</v>
      </c>
      <c r="CI10">
        <v>1750</v>
      </c>
      <c r="CJ10">
        <v>1750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5</v>
      </c>
      <c r="M11" s="672"/>
      <c r="N11" s="672">
        <v>2</v>
      </c>
      <c r="O11" s="672">
        <v>6</v>
      </c>
      <c r="P11" s="672">
        <v>2</v>
      </c>
      <c r="Q11" s="945">
        <v>6</v>
      </c>
      <c r="R11" s="932"/>
      <c r="S11" s="933">
        <v>10</v>
      </c>
      <c r="T11" s="933">
        <v>20</v>
      </c>
      <c r="U11" s="933">
        <v>10</v>
      </c>
      <c r="V11" s="933">
        <v>11</v>
      </c>
      <c r="W11" s="946"/>
      <c r="X11" s="932"/>
      <c r="Y11" s="933"/>
      <c r="Z11" s="933"/>
      <c r="AA11" s="933"/>
      <c r="AB11" s="933"/>
      <c r="AC11" s="946"/>
      <c r="AD11" s="671">
        <v>1</v>
      </c>
      <c r="AE11" s="672">
        <v>2</v>
      </c>
      <c r="AF11" s="672">
        <v>1</v>
      </c>
      <c r="AG11" s="672"/>
      <c r="AH11" s="672"/>
      <c r="AI11" s="945">
        <v>1</v>
      </c>
      <c r="AJ11" s="671">
        <v>4</v>
      </c>
      <c r="AK11" s="672">
        <v>4</v>
      </c>
      <c r="AL11" s="672">
        <v>3</v>
      </c>
      <c r="AM11" s="672">
        <v>1</v>
      </c>
      <c r="AN11" s="672"/>
      <c r="AO11" s="945">
        <v>2</v>
      </c>
      <c r="AP11" s="973">
        <v>4</v>
      </c>
      <c r="AQ11" s="974">
        <v>4</v>
      </c>
      <c r="AR11" s="974">
        <v>4</v>
      </c>
      <c r="AS11" s="974">
        <v>1</v>
      </c>
      <c r="AT11" s="974">
        <v>2</v>
      </c>
      <c r="AU11" s="977">
        <v>2</v>
      </c>
      <c r="AV11" s="973">
        <v>5</v>
      </c>
      <c r="AW11" s="974">
        <v>4</v>
      </c>
      <c r="AX11" s="974">
        <v>4</v>
      </c>
      <c r="AY11" s="974">
        <v>1</v>
      </c>
      <c r="AZ11" s="974">
        <v>2</v>
      </c>
      <c r="BA11" s="977">
        <v>2</v>
      </c>
      <c r="BB11" s="973">
        <v>0.65</v>
      </c>
      <c r="BC11" s="974">
        <v>1.13</v>
      </c>
      <c r="BD11" s="974">
        <v>0.56</v>
      </c>
      <c r="BE11" s="974">
        <v>0.12</v>
      </c>
      <c r="BF11" s="974">
        <v>0.1</v>
      </c>
      <c r="BG11" s="977">
        <v>0.39</v>
      </c>
      <c r="BH11" s="991">
        <f t="shared" si="0"/>
        <v>5</v>
      </c>
      <c r="BI11" s="767">
        <f t="shared" si="1"/>
        <v>0</v>
      </c>
      <c r="BJ11" s="767">
        <f t="shared" si="2"/>
        <v>2</v>
      </c>
      <c r="BK11" s="767">
        <f t="shared" si="3"/>
        <v>6</v>
      </c>
      <c r="BL11" s="767">
        <f t="shared" si="4"/>
        <v>2</v>
      </c>
      <c r="BM11" s="996">
        <f>IF($A$1="补货",Q11+W11+AC11,Q11)</f>
        <v>6</v>
      </c>
      <c r="BN11" s="957"/>
      <c r="BO11" s="958">
        <v>6</v>
      </c>
      <c r="BP11" s="958"/>
      <c r="BQ11" s="958"/>
      <c r="BR11" s="958"/>
      <c r="BS11" s="946"/>
      <c r="BT11" s="766">
        <f t="shared" si="7"/>
        <v>5</v>
      </c>
      <c r="BU11" s="782">
        <f t="shared" si="5"/>
        <v>6</v>
      </c>
      <c r="BV11" s="782">
        <f t="shared" si="5"/>
        <v>2</v>
      </c>
      <c r="BW11" s="782">
        <f t="shared" si="5"/>
        <v>6</v>
      </c>
      <c r="BX11" s="782">
        <f t="shared" si="5"/>
        <v>2</v>
      </c>
      <c r="BY11" s="1007">
        <f t="shared" si="5"/>
        <v>6</v>
      </c>
      <c r="BZ11" s="1000">
        <f t="shared" si="8"/>
        <v>53.8461538461538</v>
      </c>
      <c r="CA11" s="1001">
        <f t="shared" si="6"/>
        <v>37.1681415929204</v>
      </c>
      <c r="CB11" s="1001">
        <f t="shared" si="6"/>
        <v>25</v>
      </c>
      <c r="CC11" s="1001">
        <f t="shared" si="6"/>
        <v>350</v>
      </c>
      <c r="CD11" s="1001">
        <f t="shared" si="6"/>
        <v>140</v>
      </c>
      <c r="CE11" s="1020">
        <f t="shared" si="6"/>
        <v>107.692307692308</v>
      </c>
      <c r="CF11">
        <v>1850</v>
      </c>
      <c r="CG11">
        <v>1850</v>
      </c>
      <c r="CH11">
        <v>1850</v>
      </c>
      <c r="CI11">
        <v>1850</v>
      </c>
      <c r="CJ11">
        <v>1850</v>
      </c>
      <c r="CK11">
        <v>1850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6</v>
      </c>
      <c r="M12" s="915">
        <v>6</v>
      </c>
      <c r="N12" s="915">
        <v>7</v>
      </c>
      <c r="O12" s="915">
        <v>3</v>
      </c>
      <c r="P12" s="915">
        <v>4</v>
      </c>
      <c r="Q12" s="947">
        <v>4</v>
      </c>
      <c r="R12" s="948">
        <v>13</v>
      </c>
      <c r="S12" s="949">
        <v>9</v>
      </c>
      <c r="T12" s="949">
        <v>2</v>
      </c>
      <c r="U12" s="949">
        <v>10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>
        <v>2</v>
      </c>
      <c r="AE12" s="915">
        <v>2</v>
      </c>
      <c r="AF12" s="915">
        <v>6</v>
      </c>
      <c r="AG12" s="915">
        <v>1</v>
      </c>
      <c r="AH12" s="915"/>
      <c r="AI12" s="947"/>
      <c r="AJ12" s="548">
        <v>3</v>
      </c>
      <c r="AK12" s="915">
        <v>4</v>
      </c>
      <c r="AL12" s="915">
        <v>8</v>
      </c>
      <c r="AM12" s="915">
        <v>2</v>
      </c>
      <c r="AN12" s="915"/>
      <c r="AO12" s="947"/>
      <c r="AP12" s="978">
        <v>3</v>
      </c>
      <c r="AQ12" s="979">
        <v>5</v>
      </c>
      <c r="AR12" s="979">
        <v>8</v>
      </c>
      <c r="AS12" s="979">
        <v>3</v>
      </c>
      <c r="AT12" s="979">
        <v>2</v>
      </c>
      <c r="AU12" s="980"/>
      <c r="AV12" s="978">
        <v>3</v>
      </c>
      <c r="AW12" s="979">
        <v>5</v>
      </c>
      <c r="AX12" s="979">
        <v>8</v>
      </c>
      <c r="AY12" s="979">
        <v>3</v>
      </c>
      <c r="AZ12" s="979">
        <v>4</v>
      </c>
      <c r="BA12" s="980"/>
      <c r="BB12" s="978">
        <v>0.66</v>
      </c>
      <c r="BC12" s="979">
        <v>0.83</v>
      </c>
      <c r="BD12" s="979">
        <v>2.21</v>
      </c>
      <c r="BE12" s="979">
        <v>0.44</v>
      </c>
      <c r="BF12" s="979">
        <v>0.13</v>
      </c>
      <c r="BG12" s="980"/>
      <c r="BH12" s="770">
        <f t="shared" si="0"/>
        <v>6</v>
      </c>
      <c r="BI12" s="771">
        <f t="shared" si="1"/>
        <v>6</v>
      </c>
      <c r="BJ12" s="771">
        <f t="shared" si="2"/>
        <v>7</v>
      </c>
      <c r="BK12" s="771">
        <f t="shared" si="3"/>
        <v>3</v>
      </c>
      <c r="BL12" s="771">
        <f t="shared" si="4"/>
        <v>4</v>
      </c>
      <c r="BM12" s="997">
        <f>IF($A$1="补货",Q12+W12+AC12,Q12)</f>
        <v>4</v>
      </c>
      <c r="BN12" s="963"/>
      <c r="BO12" s="964"/>
      <c r="BP12" s="964"/>
      <c r="BQ12" s="964"/>
      <c r="BR12" s="964"/>
      <c r="BS12" s="950"/>
      <c r="BT12" s="785">
        <f t="shared" si="7"/>
        <v>6</v>
      </c>
      <c r="BU12" s="786">
        <f t="shared" si="5"/>
        <v>6</v>
      </c>
      <c r="BV12" s="786">
        <f t="shared" si="5"/>
        <v>7</v>
      </c>
      <c r="BW12" s="786">
        <f t="shared" si="5"/>
        <v>3</v>
      </c>
      <c r="BX12" s="786">
        <f t="shared" si="5"/>
        <v>4</v>
      </c>
      <c r="BY12" s="1008">
        <f t="shared" si="5"/>
        <v>4</v>
      </c>
      <c r="BZ12" s="1009">
        <f t="shared" si="8"/>
        <v>63.6363636363636</v>
      </c>
      <c r="CA12" s="1010">
        <f t="shared" si="6"/>
        <v>50.6024096385542</v>
      </c>
      <c r="CB12" s="1010">
        <f t="shared" si="6"/>
        <v>22.1719457013575</v>
      </c>
      <c r="CC12" s="1010">
        <f t="shared" si="6"/>
        <v>47.7272727272727</v>
      </c>
      <c r="CD12" s="1010">
        <f t="shared" si="6"/>
        <v>215.384615384615</v>
      </c>
      <c r="CE12" s="1021" t="str">
        <f t="shared" si="6"/>
        <v>-</v>
      </c>
      <c r="CF12">
        <v>1700</v>
      </c>
      <c r="CG12">
        <v>1850</v>
      </c>
      <c r="CH12">
        <v>1850</v>
      </c>
      <c r="CI12">
        <v>1850</v>
      </c>
      <c r="CJ12">
        <v>1850</v>
      </c>
      <c r="CK12">
        <v>1850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3</v>
      </c>
      <c r="M13" s="672">
        <v>6</v>
      </c>
      <c r="N13" s="672">
        <v>4</v>
      </c>
      <c r="O13" s="672">
        <v>6</v>
      </c>
      <c r="P13" s="672">
        <v>3</v>
      </c>
      <c r="Q13" s="931"/>
      <c r="R13" s="932">
        <v>58</v>
      </c>
      <c r="S13" s="933">
        <v>29</v>
      </c>
      <c r="T13" s="933">
        <v>17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4</v>
      </c>
      <c r="AE13" s="672">
        <v>1</v>
      </c>
      <c r="AF13" s="672">
        <v>2</v>
      </c>
      <c r="AG13" s="672"/>
      <c r="AH13" s="672"/>
      <c r="AI13" s="931"/>
      <c r="AJ13" s="671">
        <v>10</v>
      </c>
      <c r="AK13" s="672">
        <v>7</v>
      </c>
      <c r="AL13" s="672">
        <v>4</v>
      </c>
      <c r="AM13" s="970">
        <v>2</v>
      </c>
      <c r="AN13" s="970">
        <v>1</v>
      </c>
      <c r="AO13" s="931"/>
      <c r="AP13" s="973">
        <v>12</v>
      </c>
      <c r="AQ13" s="974">
        <v>9</v>
      </c>
      <c r="AR13" s="974">
        <v>5</v>
      </c>
      <c r="AS13" s="981">
        <v>2</v>
      </c>
      <c r="AT13" s="981">
        <v>1</v>
      </c>
      <c r="AU13" s="934"/>
      <c r="AV13" s="973">
        <v>13</v>
      </c>
      <c r="AW13" s="974">
        <v>11</v>
      </c>
      <c r="AX13" s="974">
        <v>6</v>
      </c>
      <c r="AY13" s="981">
        <v>2</v>
      </c>
      <c r="AZ13" s="981">
        <v>3</v>
      </c>
      <c r="BA13" s="934"/>
      <c r="BB13" s="973">
        <v>2.62</v>
      </c>
      <c r="BC13" s="974">
        <v>1.13</v>
      </c>
      <c r="BD13" s="974">
        <v>1.55</v>
      </c>
      <c r="BE13" s="974">
        <v>0.24</v>
      </c>
      <c r="BF13" s="974">
        <v>0.15</v>
      </c>
      <c r="BG13" s="934"/>
      <c r="BH13" s="991">
        <f t="shared" si="0"/>
        <v>3</v>
      </c>
      <c r="BI13" s="767">
        <f t="shared" si="1"/>
        <v>6</v>
      </c>
      <c r="BJ13" s="767">
        <f t="shared" si="2"/>
        <v>4</v>
      </c>
      <c r="BK13" s="767">
        <f t="shared" si="3"/>
        <v>6</v>
      </c>
      <c r="BL13" s="767">
        <f t="shared" si="4"/>
        <v>3</v>
      </c>
      <c r="BM13" s="934"/>
      <c r="BN13" s="957">
        <v>10</v>
      </c>
      <c r="BO13" s="958"/>
      <c r="BP13" s="958">
        <v>5</v>
      </c>
      <c r="BQ13" s="958"/>
      <c r="BR13" s="958"/>
      <c r="BS13" s="934"/>
      <c r="BT13" s="766">
        <f t="shared" si="7"/>
        <v>13</v>
      </c>
      <c r="BU13" s="782">
        <f t="shared" si="5"/>
        <v>6</v>
      </c>
      <c r="BV13" s="782">
        <f t="shared" si="5"/>
        <v>9</v>
      </c>
      <c r="BW13" s="782">
        <f t="shared" ref="BW13:BW15" si="9">BK13+BQ13</f>
        <v>6</v>
      </c>
      <c r="BX13" s="782">
        <f t="shared" ref="BX13:BX15" si="10">BL13+BR13</f>
        <v>3</v>
      </c>
      <c r="BY13" s="934"/>
      <c r="BZ13" s="1000">
        <f t="shared" si="8"/>
        <v>34.7328244274809</v>
      </c>
      <c r="CA13" s="1001">
        <f t="shared" si="6"/>
        <v>37.1681415929204</v>
      </c>
      <c r="CB13" s="1001">
        <f t="shared" si="6"/>
        <v>40.6451612903226</v>
      </c>
      <c r="CC13" s="1001">
        <f t="shared" ref="CC13:CC15" si="11">IF(BE13&lt;&gt;0,BW13/BE13*7,"-")</f>
        <v>175</v>
      </c>
      <c r="CD13" s="1001">
        <f t="shared" ref="CD13:CD15" si="12">IF(BF13&lt;&gt;0,BX13/BF13*7,"-")</f>
        <v>140</v>
      </c>
      <c r="CE13" s="1017" t="str">
        <f t="shared" si="6"/>
        <v>-</v>
      </c>
      <c r="CF13">
        <v>1650</v>
      </c>
      <c r="CG13">
        <v>1650</v>
      </c>
      <c r="CH13">
        <v>1650</v>
      </c>
      <c r="CI13">
        <v>1650</v>
      </c>
      <c r="CJ13">
        <v>1650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5</v>
      </c>
      <c r="M14" s="912">
        <v>6</v>
      </c>
      <c r="N14" s="912">
        <v>6</v>
      </c>
      <c r="O14" s="912">
        <v>3</v>
      </c>
      <c r="P14" s="912">
        <v>3</v>
      </c>
      <c r="Q14" s="935"/>
      <c r="R14" s="944">
        <v>53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6</v>
      </c>
      <c r="AE14" s="912">
        <v>1</v>
      </c>
      <c r="AF14" s="912"/>
      <c r="AG14" s="912"/>
      <c r="AH14" s="912"/>
      <c r="AI14" s="935"/>
      <c r="AJ14" s="537">
        <v>14</v>
      </c>
      <c r="AK14" s="912">
        <v>8</v>
      </c>
      <c r="AL14" s="912">
        <v>1</v>
      </c>
      <c r="AM14" s="971"/>
      <c r="AN14" s="971">
        <v>1</v>
      </c>
      <c r="AO14" s="935"/>
      <c r="AP14" s="539">
        <v>16</v>
      </c>
      <c r="AQ14" s="741">
        <v>9</v>
      </c>
      <c r="AR14" s="741">
        <v>1</v>
      </c>
      <c r="AS14" s="982"/>
      <c r="AT14" s="982">
        <v>1</v>
      </c>
      <c r="AU14" s="939"/>
      <c r="AV14" s="539">
        <v>19</v>
      </c>
      <c r="AW14" s="741">
        <v>10</v>
      </c>
      <c r="AX14" s="741">
        <v>2</v>
      </c>
      <c r="AY14" s="982"/>
      <c r="AZ14" s="982">
        <v>1</v>
      </c>
      <c r="BA14" s="939"/>
      <c r="BB14" s="539">
        <v>3.09</v>
      </c>
      <c r="BC14" s="741">
        <v>1.18</v>
      </c>
      <c r="BD14" s="741">
        <v>0.14</v>
      </c>
      <c r="BE14" s="741"/>
      <c r="BF14" s="741">
        <v>0.12</v>
      </c>
      <c r="BG14" s="939"/>
      <c r="BH14" s="557">
        <f t="shared" si="0"/>
        <v>5</v>
      </c>
      <c r="BI14" s="988">
        <f t="shared" si="1"/>
        <v>6</v>
      </c>
      <c r="BJ14" s="988">
        <f t="shared" si="2"/>
        <v>6</v>
      </c>
      <c r="BK14" s="988">
        <f t="shared" si="3"/>
        <v>3</v>
      </c>
      <c r="BL14" s="988">
        <f t="shared" si="4"/>
        <v>3</v>
      </c>
      <c r="BM14" s="939"/>
      <c r="BN14" s="538">
        <v>10</v>
      </c>
      <c r="BO14" s="511"/>
      <c r="BP14" s="511"/>
      <c r="BQ14" s="511"/>
      <c r="BR14" s="511"/>
      <c r="BS14" s="939"/>
      <c r="BT14" s="558">
        <f t="shared" si="7"/>
        <v>15</v>
      </c>
      <c r="BU14" s="1002">
        <f t="shared" si="5"/>
        <v>6</v>
      </c>
      <c r="BV14" s="1002">
        <f t="shared" si="5"/>
        <v>6</v>
      </c>
      <c r="BW14" s="1002">
        <f t="shared" si="9"/>
        <v>3</v>
      </c>
      <c r="BX14" s="1002">
        <f t="shared" si="10"/>
        <v>3</v>
      </c>
      <c r="BY14" s="939"/>
      <c r="BZ14" s="800">
        <f t="shared" si="8"/>
        <v>33.9805825242718</v>
      </c>
      <c r="CA14" s="801">
        <f t="shared" si="6"/>
        <v>35.5932203389831</v>
      </c>
      <c r="CB14" s="801">
        <f t="shared" si="6"/>
        <v>300</v>
      </c>
      <c r="CC14" s="801" t="str">
        <f t="shared" si="11"/>
        <v>-</v>
      </c>
      <c r="CD14" s="801">
        <f t="shared" si="12"/>
        <v>175</v>
      </c>
      <c r="CE14" s="1018" t="str">
        <f t="shared" si="6"/>
        <v>-</v>
      </c>
      <c r="CF14">
        <v>1650</v>
      </c>
      <c r="CG14">
        <v>1650</v>
      </c>
      <c r="CH14">
        <v>1650</v>
      </c>
      <c r="CI14">
        <v>1650</v>
      </c>
      <c r="CJ14">
        <v>1650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5</v>
      </c>
      <c r="M15" s="915">
        <v>25</v>
      </c>
      <c r="N15" s="915">
        <v>15</v>
      </c>
      <c r="O15" s="915">
        <v>6</v>
      </c>
      <c r="P15" s="915">
        <v>3</v>
      </c>
      <c r="Q15" s="940"/>
      <c r="R15" s="941">
        <v>54</v>
      </c>
      <c r="S15" s="942">
        <v>18</v>
      </c>
      <c r="T15" s="942">
        <v>30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5</v>
      </c>
      <c r="AE15" s="915">
        <v>16</v>
      </c>
      <c r="AF15" s="915">
        <v>7</v>
      </c>
      <c r="AG15" s="915"/>
      <c r="AH15" s="915"/>
      <c r="AI15" s="940"/>
      <c r="AJ15" s="548">
        <v>17</v>
      </c>
      <c r="AK15" s="915">
        <v>32</v>
      </c>
      <c r="AL15" s="915">
        <v>9</v>
      </c>
      <c r="AM15" s="972">
        <v>1</v>
      </c>
      <c r="AN15" s="972"/>
      <c r="AO15" s="940"/>
      <c r="AP15" s="550">
        <v>21</v>
      </c>
      <c r="AQ15" s="746">
        <v>35</v>
      </c>
      <c r="AR15" s="746">
        <v>11</v>
      </c>
      <c r="AS15" s="983">
        <v>3</v>
      </c>
      <c r="AT15" s="983"/>
      <c r="AU15" s="943"/>
      <c r="AV15" s="550">
        <v>27</v>
      </c>
      <c r="AW15" s="746">
        <v>39</v>
      </c>
      <c r="AX15" s="746">
        <v>11</v>
      </c>
      <c r="AY15" s="983">
        <v>3</v>
      </c>
      <c r="AZ15" s="983"/>
      <c r="BA15" s="943"/>
      <c r="BB15" s="550">
        <v>3.45</v>
      </c>
      <c r="BC15" s="746">
        <v>7.17</v>
      </c>
      <c r="BD15" s="746">
        <v>2.24</v>
      </c>
      <c r="BE15" s="746">
        <v>0.22</v>
      </c>
      <c r="BF15" s="746"/>
      <c r="BG15" s="943"/>
      <c r="BH15" s="569">
        <f t="shared" si="0"/>
        <v>5</v>
      </c>
      <c r="BI15" s="990">
        <f t="shared" si="1"/>
        <v>25</v>
      </c>
      <c r="BJ15" s="990">
        <f t="shared" si="2"/>
        <v>15</v>
      </c>
      <c r="BK15" s="990">
        <f t="shared" si="3"/>
        <v>6</v>
      </c>
      <c r="BL15" s="990">
        <f t="shared" si="4"/>
        <v>3</v>
      </c>
      <c r="BM15" s="943"/>
      <c r="BN15" s="549">
        <v>10</v>
      </c>
      <c r="BO15" s="520"/>
      <c r="BP15" s="520"/>
      <c r="BQ15" s="520"/>
      <c r="BR15" s="520"/>
      <c r="BS15" s="943"/>
      <c r="BT15" s="570">
        <f t="shared" si="7"/>
        <v>15</v>
      </c>
      <c r="BU15" s="1006">
        <f t="shared" si="5"/>
        <v>25</v>
      </c>
      <c r="BV15" s="1006">
        <f t="shared" si="5"/>
        <v>15</v>
      </c>
      <c r="BW15" s="1006">
        <f t="shared" si="9"/>
        <v>6</v>
      </c>
      <c r="BX15" s="1006">
        <f t="shared" si="10"/>
        <v>3</v>
      </c>
      <c r="BY15" s="943"/>
      <c r="BZ15" s="804">
        <f t="shared" si="8"/>
        <v>30.4347826086956</v>
      </c>
      <c r="CA15" s="805">
        <f t="shared" si="6"/>
        <v>24.4072524407252</v>
      </c>
      <c r="CB15" s="805">
        <f t="shared" si="6"/>
        <v>46.875</v>
      </c>
      <c r="CC15" s="805">
        <f t="shared" si="11"/>
        <v>190.909090909091</v>
      </c>
      <c r="CD15" s="805" t="str">
        <f t="shared" si="12"/>
        <v>-</v>
      </c>
      <c r="CE15" s="1019" t="str">
        <f t="shared" si="6"/>
        <v>-</v>
      </c>
      <c r="CF15">
        <v>1650</v>
      </c>
      <c r="CG15">
        <v>1650</v>
      </c>
      <c r="CH15">
        <v>1650</v>
      </c>
      <c r="CI15">
        <v>1650</v>
      </c>
      <c r="CJ15">
        <v>1650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4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>
        <v>1</v>
      </c>
      <c r="AF16" s="672"/>
      <c r="AG16" s="672"/>
      <c r="AH16" s="672"/>
      <c r="AI16" s="931"/>
      <c r="AJ16" s="671"/>
      <c r="AK16" s="672">
        <v>1</v>
      </c>
      <c r="AL16" s="672">
        <v>1</v>
      </c>
      <c r="AM16" s="672"/>
      <c r="AN16" s="672"/>
      <c r="AO16" s="931"/>
      <c r="AP16" s="973"/>
      <c r="AQ16" s="974">
        <v>1</v>
      </c>
      <c r="AR16" s="974">
        <v>1</v>
      </c>
      <c r="AS16" s="974"/>
      <c r="AT16" s="974"/>
      <c r="AU16" s="934"/>
      <c r="AV16" s="973"/>
      <c r="AW16" s="974">
        <v>1</v>
      </c>
      <c r="AX16" s="974">
        <v>1</v>
      </c>
      <c r="AY16" s="974"/>
      <c r="AZ16" s="974"/>
      <c r="BA16" s="934"/>
      <c r="BB16" s="973"/>
      <c r="BC16" s="974">
        <v>0.27</v>
      </c>
      <c r="BD16" s="974">
        <v>0.12</v>
      </c>
      <c r="BE16" s="974"/>
      <c r="BF16" s="974"/>
      <c r="BG16" s="934"/>
      <c r="BH16" s="766">
        <f t="shared" si="0"/>
        <v>4</v>
      </c>
      <c r="BI16" s="767">
        <f t="shared" si="1"/>
        <v>4</v>
      </c>
      <c r="BJ16" s="767">
        <f t="shared" si="2"/>
        <v>3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4</v>
      </c>
      <c r="BV16" s="782">
        <f t="shared" si="5"/>
        <v>3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>
        <f t="shared" si="6"/>
        <v>103.703703703704</v>
      </c>
      <c r="CB16" s="1001">
        <f t="shared" si="6"/>
        <v>175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1650</v>
      </c>
      <c r="CG16">
        <v>1650</v>
      </c>
      <c r="CH16">
        <v>1650</v>
      </c>
      <c r="CI16">
        <v>1850</v>
      </c>
      <c r="CJ16">
        <v>1850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3</v>
      </c>
      <c r="M17" s="912">
        <v>5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>
        <v>1</v>
      </c>
      <c r="AF17" s="912"/>
      <c r="AG17" s="912"/>
      <c r="AH17" s="912"/>
      <c r="AI17" s="935"/>
      <c r="AJ17" s="537">
        <v>4</v>
      </c>
      <c r="AK17" s="912">
        <v>3</v>
      </c>
      <c r="AL17" s="912"/>
      <c r="AM17" s="912"/>
      <c r="AN17" s="912"/>
      <c r="AO17" s="935"/>
      <c r="AP17" s="539">
        <v>5</v>
      </c>
      <c r="AQ17" s="741">
        <v>3</v>
      </c>
      <c r="AR17" s="741"/>
      <c r="AS17" s="741"/>
      <c r="AT17" s="741"/>
      <c r="AU17" s="939"/>
      <c r="AV17" s="539">
        <v>5</v>
      </c>
      <c r="AW17" s="741">
        <v>4</v>
      </c>
      <c r="AX17" s="741">
        <v>1</v>
      </c>
      <c r="AY17" s="741"/>
      <c r="AZ17" s="741"/>
      <c r="BA17" s="939"/>
      <c r="BB17" s="539">
        <v>0.53</v>
      </c>
      <c r="BC17" s="741">
        <v>0.88</v>
      </c>
      <c r="BD17" s="741">
        <v>0.02</v>
      </c>
      <c r="BE17" s="741"/>
      <c r="BF17" s="741"/>
      <c r="BG17" s="939"/>
      <c r="BH17" s="557">
        <f t="shared" si="0"/>
        <v>3</v>
      </c>
      <c r="BI17" s="988">
        <f t="shared" si="1"/>
        <v>5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</v>
      </c>
      <c r="BU17" s="1002">
        <f t="shared" si="5"/>
        <v>5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39.622641509434</v>
      </c>
      <c r="CA17" s="801">
        <f t="shared" si="6"/>
        <v>39.7727272727273</v>
      </c>
      <c r="CB17" s="801">
        <f t="shared" si="6"/>
        <v>1050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1650</v>
      </c>
      <c r="CG17">
        <v>1650</v>
      </c>
      <c r="CH17">
        <v>1650</v>
      </c>
      <c r="CI17">
        <v>1850</v>
      </c>
      <c r="CJ17">
        <v>1850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3</v>
      </c>
      <c r="M18" s="921">
        <v>11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>
        <v>1</v>
      </c>
      <c r="AE18" s="921"/>
      <c r="AF18" s="921"/>
      <c r="AG18" s="921"/>
      <c r="AH18" s="921"/>
      <c r="AI18" s="951"/>
      <c r="AJ18" s="540">
        <v>1</v>
      </c>
      <c r="AK18" s="921"/>
      <c r="AL18" s="921"/>
      <c r="AM18" s="921"/>
      <c r="AN18" s="921"/>
      <c r="AO18" s="951"/>
      <c r="AP18" s="542">
        <v>1</v>
      </c>
      <c r="AQ18" s="756"/>
      <c r="AR18" s="756"/>
      <c r="AS18" s="756"/>
      <c r="AT18" s="756"/>
      <c r="AU18" s="954"/>
      <c r="AV18" s="542">
        <v>1</v>
      </c>
      <c r="AW18" s="756"/>
      <c r="AX18" s="756"/>
      <c r="AY18" s="756"/>
      <c r="AZ18" s="756"/>
      <c r="BA18" s="954"/>
      <c r="BB18" s="542">
        <v>0.27</v>
      </c>
      <c r="BC18" s="756"/>
      <c r="BD18" s="756"/>
      <c r="BE18" s="756"/>
      <c r="BF18" s="756"/>
      <c r="BG18" s="954"/>
      <c r="BH18" s="560">
        <f t="shared" si="0"/>
        <v>3</v>
      </c>
      <c r="BI18" s="992">
        <f t="shared" si="1"/>
        <v>11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3</v>
      </c>
      <c r="BU18" s="1011">
        <f t="shared" si="5"/>
        <v>11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>
        <f t="shared" si="8"/>
        <v>77.7777777777778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1650</v>
      </c>
      <c r="CG18">
        <v>1650</v>
      </c>
      <c r="CH18">
        <v>1650</v>
      </c>
      <c r="CI18">
        <v>1850</v>
      </c>
      <c r="CJ18">
        <v>1850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0.02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3500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2250</v>
      </c>
      <c r="CG19">
        <v>2250</v>
      </c>
      <c r="CH19">
        <v>2250</v>
      </c>
      <c r="CI19">
        <v>2250</v>
      </c>
      <c r="CJ19">
        <v>2250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4</v>
      </c>
      <c r="N20" s="912">
        <v>2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/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>
        <v>1</v>
      </c>
      <c r="AG20" s="912"/>
      <c r="AH20" s="912"/>
      <c r="AI20" s="935"/>
      <c r="AJ20" s="537"/>
      <c r="AK20" s="912">
        <v>1</v>
      </c>
      <c r="AL20" s="912">
        <v>1</v>
      </c>
      <c r="AM20" s="912">
        <v>1</v>
      </c>
      <c r="AN20" s="912"/>
      <c r="AO20" s="935"/>
      <c r="AP20" s="975"/>
      <c r="AQ20" s="984">
        <v>1</v>
      </c>
      <c r="AR20" s="984">
        <v>1</v>
      </c>
      <c r="AS20" s="984">
        <v>1</v>
      </c>
      <c r="AT20" s="984"/>
      <c r="AU20" s="939"/>
      <c r="AV20" s="975"/>
      <c r="AW20" s="984">
        <v>1</v>
      </c>
      <c r="AX20" s="984">
        <v>1</v>
      </c>
      <c r="AY20" s="984">
        <v>2</v>
      </c>
      <c r="AZ20" s="984"/>
      <c r="BA20" s="939"/>
      <c r="BB20" s="975"/>
      <c r="BC20" s="984">
        <v>0.12</v>
      </c>
      <c r="BD20" s="984">
        <v>0.27</v>
      </c>
      <c r="BE20" s="984">
        <v>0.14</v>
      </c>
      <c r="BF20" s="984"/>
      <c r="BG20" s="939"/>
      <c r="BH20" s="768">
        <f t="shared" si="0"/>
        <v>4</v>
      </c>
      <c r="BI20" s="769">
        <f t="shared" si="1"/>
        <v>4</v>
      </c>
      <c r="BJ20" s="769">
        <f t="shared" si="2"/>
        <v>2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4</v>
      </c>
      <c r="BV20" s="784">
        <f t="shared" si="7"/>
        <v>2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>
        <f t="shared" si="8"/>
        <v>233.333333333333</v>
      </c>
      <c r="CB20" s="1012">
        <f t="shared" si="8"/>
        <v>51.8518518518518</v>
      </c>
      <c r="CC20" s="1012">
        <f t="shared" si="8"/>
        <v>50</v>
      </c>
      <c r="CD20" s="1012" t="str">
        <f t="shared" si="8"/>
        <v>-</v>
      </c>
      <c r="CE20" s="1018" t="str">
        <f t="shared" si="8"/>
        <v>-</v>
      </c>
      <c r="CF20">
        <v>2250</v>
      </c>
      <c r="CG20">
        <v>2250</v>
      </c>
      <c r="CH20">
        <v>2250</v>
      </c>
      <c r="CI20">
        <v>2250</v>
      </c>
      <c r="CJ20">
        <v>2250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1</v>
      </c>
      <c r="AX21" s="979"/>
      <c r="AY21" s="979"/>
      <c r="AZ21" s="979"/>
      <c r="BA21" s="943"/>
      <c r="BB21" s="978"/>
      <c r="BC21" s="979">
        <v>0.05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420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2250</v>
      </c>
      <c r="CG21">
        <v>2250</v>
      </c>
      <c r="CH21">
        <v>2250</v>
      </c>
      <c r="CI21">
        <v>2250</v>
      </c>
      <c r="CJ21">
        <v>2250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>
        <v>1</v>
      </c>
      <c r="O22" s="681">
        <v>1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>
        <v>1</v>
      </c>
      <c r="AG22" s="672">
        <v>1</v>
      </c>
      <c r="AH22" s="672"/>
      <c r="AI22" s="931"/>
      <c r="AJ22" s="671"/>
      <c r="AK22" s="672">
        <v>1</v>
      </c>
      <c r="AL22" s="672">
        <v>3</v>
      </c>
      <c r="AM22" s="672">
        <v>1</v>
      </c>
      <c r="AN22" s="672">
        <v>1</v>
      </c>
      <c r="AO22" s="931"/>
      <c r="AP22" s="973">
        <v>1</v>
      </c>
      <c r="AQ22" s="974">
        <v>1</v>
      </c>
      <c r="AR22" s="974">
        <v>3</v>
      </c>
      <c r="AS22" s="974">
        <v>1</v>
      </c>
      <c r="AT22" s="974">
        <v>1</v>
      </c>
      <c r="AU22" s="934"/>
      <c r="AV22" s="973">
        <v>1</v>
      </c>
      <c r="AW22" s="974">
        <v>1</v>
      </c>
      <c r="AX22" s="974">
        <v>3</v>
      </c>
      <c r="AY22" s="974">
        <v>1</v>
      </c>
      <c r="AZ22" s="974">
        <v>1</v>
      </c>
      <c r="BA22" s="934"/>
      <c r="BB22" s="973">
        <v>0.05</v>
      </c>
      <c r="BC22" s="974">
        <v>0.12</v>
      </c>
      <c r="BD22" s="974">
        <v>0.51</v>
      </c>
      <c r="BE22" s="974">
        <v>0.27</v>
      </c>
      <c r="BF22" s="974">
        <v>0.12</v>
      </c>
      <c r="BG22" s="934"/>
      <c r="BH22" s="766">
        <f t="shared" si="0"/>
        <v>1</v>
      </c>
      <c r="BI22" s="767">
        <f t="shared" si="1"/>
        <v>1</v>
      </c>
      <c r="BJ22" s="767">
        <f t="shared" si="2"/>
        <v>1</v>
      </c>
      <c r="BK22" s="767">
        <f t="shared" si="3"/>
        <v>1</v>
      </c>
      <c r="BL22" s="767">
        <f t="shared" si="4"/>
        <v>5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1</v>
      </c>
      <c r="BW22" s="782">
        <f t="shared" si="7"/>
        <v>1</v>
      </c>
      <c r="BX22" s="782">
        <f t="shared" si="7"/>
        <v>5</v>
      </c>
      <c r="BY22" s="934"/>
      <c r="BZ22" s="1000">
        <f t="shared" si="8"/>
        <v>140</v>
      </c>
      <c r="CA22" s="1001">
        <f t="shared" si="8"/>
        <v>58.3333333333333</v>
      </c>
      <c r="CB22" s="1001">
        <f t="shared" si="8"/>
        <v>13.7254901960784</v>
      </c>
      <c r="CC22" s="1001">
        <f t="shared" si="8"/>
        <v>25.9259259259259</v>
      </c>
      <c r="CD22" s="1001">
        <f t="shared" si="8"/>
        <v>291.666666666667</v>
      </c>
      <c r="CE22" s="1017" t="str">
        <f t="shared" si="8"/>
        <v>-</v>
      </c>
      <c r="CF22">
        <v>1350</v>
      </c>
      <c r="CG22">
        <v>1350</v>
      </c>
      <c r="CH22">
        <v>1350</v>
      </c>
      <c r="CI22">
        <v>1350</v>
      </c>
      <c r="CJ22">
        <v>1350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/>
      <c r="M23" s="921"/>
      <c r="N23" s="921"/>
      <c r="O23" s="921"/>
      <c r="P23" s="921">
        <v>6</v>
      </c>
      <c r="Q23" s="951"/>
      <c r="R23" s="549"/>
      <c r="S23" s="520"/>
      <c r="T23" s="520"/>
      <c r="U23" s="520"/>
      <c r="V23" s="520">
        <v>11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>
        <v>1</v>
      </c>
      <c r="AK23" s="915"/>
      <c r="AL23" s="915"/>
      <c r="AM23" s="915"/>
      <c r="AN23" s="915">
        <v>3</v>
      </c>
      <c r="AO23" s="940"/>
      <c r="AP23" s="550">
        <v>1</v>
      </c>
      <c r="AQ23" s="746"/>
      <c r="AR23" s="746"/>
      <c r="AS23" s="746"/>
      <c r="AT23" s="746">
        <v>3</v>
      </c>
      <c r="AU23" s="943"/>
      <c r="AV23" s="550">
        <v>1</v>
      </c>
      <c r="AW23" s="746"/>
      <c r="AX23" s="746"/>
      <c r="AY23" s="746"/>
      <c r="AZ23" s="746">
        <v>3</v>
      </c>
      <c r="BA23" s="943"/>
      <c r="BB23" s="550">
        <v>0.12</v>
      </c>
      <c r="BC23" s="746"/>
      <c r="BD23" s="746"/>
      <c r="BE23" s="746"/>
      <c r="BF23" s="746">
        <v>0.36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6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6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116.666666666667</v>
      </c>
      <c r="CE23" s="1019" t="str">
        <f t="shared" si="8"/>
        <v>-</v>
      </c>
      <c r="CF23">
        <v>1350</v>
      </c>
      <c r="CG23">
        <v>1350</v>
      </c>
      <c r="CH23">
        <v>1350</v>
      </c>
      <c r="CI23">
        <v>1350</v>
      </c>
      <c r="CJ23">
        <v>1350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3</v>
      </c>
      <c r="N24" s="672">
        <v>5</v>
      </c>
      <c r="O24" s="672">
        <v>7</v>
      </c>
      <c r="P24" s="672">
        <v>7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/>
      <c r="AL24" s="672">
        <v>1</v>
      </c>
      <c r="AM24" s="672"/>
      <c r="AN24" s="672">
        <v>1</v>
      </c>
      <c r="AO24" s="945"/>
      <c r="AP24" s="973"/>
      <c r="AQ24" s="974">
        <v>2</v>
      </c>
      <c r="AR24" s="974">
        <v>1</v>
      </c>
      <c r="AS24" s="974"/>
      <c r="AT24" s="974">
        <v>1</v>
      </c>
      <c r="AU24" s="977"/>
      <c r="AV24" s="973"/>
      <c r="AW24" s="974">
        <v>3</v>
      </c>
      <c r="AX24" s="974">
        <v>1</v>
      </c>
      <c r="AY24" s="974"/>
      <c r="AZ24" s="974">
        <v>1</v>
      </c>
      <c r="BA24" s="977"/>
      <c r="BB24" s="973"/>
      <c r="BC24" s="974">
        <v>0.12</v>
      </c>
      <c r="BD24" s="974">
        <v>0.12</v>
      </c>
      <c r="BE24" s="974"/>
      <c r="BF24" s="974">
        <v>0.12</v>
      </c>
      <c r="BG24" s="977"/>
      <c r="BH24" s="991">
        <f t="shared" si="0"/>
        <v>4</v>
      </c>
      <c r="BI24" s="767">
        <f t="shared" si="1"/>
        <v>3</v>
      </c>
      <c r="BJ24" s="767">
        <f t="shared" si="2"/>
        <v>5</v>
      </c>
      <c r="BK24" s="767">
        <f t="shared" si="3"/>
        <v>7</v>
      </c>
      <c r="BL24" s="767">
        <f t="shared" si="4"/>
        <v>7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3</v>
      </c>
      <c r="BV24" s="782">
        <f t="shared" si="7"/>
        <v>5</v>
      </c>
      <c r="BW24" s="782">
        <f t="shared" si="7"/>
        <v>7</v>
      </c>
      <c r="BX24" s="782">
        <f t="shared" si="7"/>
        <v>7</v>
      </c>
      <c r="BY24" s="1007">
        <f t="shared" si="7"/>
        <v>3</v>
      </c>
      <c r="BZ24" s="1000" t="str">
        <f t="shared" si="8"/>
        <v>-</v>
      </c>
      <c r="CA24" s="1001">
        <f t="shared" si="8"/>
        <v>175</v>
      </c>
      <c r="CB24" s="1001">
        <f t="shared" si="8"/>
        <v>291.666666666667</v>
      </c>
      <c r="CC24" s="1001" t="str">
        <f t="shared" si="8"/>
        <v>-</v>
      </c>
      <c r="CD24" s="1001">
        <f t="shared" si="8"/>
        <v>408.333333333333</v>
      </c>
      <c r="CE24" s="1020" t="str">
        <f t="shared" si="8"/>
        <v>-</v>
      </c>
      <c r="CF24">
        <v>2050</v>
      </c>
      <c r="CG24">
        <v>2050</v>
      </c>
      <c r="CH24">
        <v>2050</v>
      </c>
      <c r="CI24">
        <v>2050</v>
      </c>
      <c r="CJ24">
        <v>2050</v>
      </c>
      <c r="CK24">
        <v>2050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4</v>
      </c>
      <c r="M25" s="912">
        <v>8</v>
      </c>
      <c r="N25" s="912">
        <v>4</v>
      </c>
      <c r="O25" s="912">
        <v>6</v>
      </c>
      <c r="P25" s="912">
        <v>4</v>
      </c>
      <c r="Q25" s="959">
        <v>1</v>
      </c>
      <c r="R25" s="960">
        <v>35</v>
      </c>
      <c r="S25" s="961">
        <v>27</v>
      </c>
      <c r="T25" s="961">
        <v>8</v>
      </c>
      <c r="U25" s="961">
        <v>32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>
        <v>1</v>
      </c>
      <c r="AE25" s="912">
        <v>2</v>
      </c>
      <c r="AF25" s="912">
        <v>1</v>
      </c>
      <c r="AG25" s="912">
        <v>2</v>
      </c>
      <c r="AH25" s="912">
        <v>1</v>
      </c>
      <c r="AI25" s="959">
        <v>1</v>
      </c>
      <c r="AJ25" s="537">
        <v>3</v>
      </c>
      <c r="AK25" s="912">
        <v>3</v>
      </c>
      <c r="AL25" s="912">
        <v>5</v>
      </c>
      <c r="AM25" s="912">
        <v>7</v>
      </c>
      <c r="AN25" s="912">
        <v>4</v>
      </c>
      <c r="AO25" s="959">
        <v>3</v>
      </c>
      <c r="AP25" s="975">
        <v>3</v>
      </c>
      <c r="AQ25" s="984">
        <v>4</v>
      </c>
      <c r="AR25" s="984">
        <v>7</v>
      </c>
      <c r="AS25" s="984">
        <v>8</v>
      </c>
      <c r="AT25" s="984">
        <v>6</v>
      </c>
      <c r="AU25" s="985">
        <v>3</v>
      </c>
      <c r="AV25" s="975">
        <v>3</v>
      </c>
      <c r="AW25" s="984">
        <v>4</v>
      </c>
      <c r="AX25" s="984">
        <v>10</v>
      </c>
      <c r="AY25" s="984">
        <v>9</v>
      </c>
      <c r="AZ25" s="984">
        <v>9</v>
      </c>
      <c r="BA25" s="985">
        <v>4</v>
      </c>
      <c r="BB25" s="975">
        <v>0.51</v>
      </c>
      <c r="BC25" s="984">
        <v>0.71</v>
      </c>
      <c r="BD25" s="984">
        <v>0.9</v>
      </c>
      <c r="BE25" s="984">
        <v>1.21</v>
      </c>
      <c r="BF25" s="984">
        <v>0.78</v>
      </c>
      <c r="BG25" s="985">
        <v>0.53</v>
      </c>
      <c r="BH25" s="768">
        <f t="shared" si="0"/>
        <v>4</v>
      </c>
      <c r="BI25" s="769">
        <f t="shared" si="1"/>
        <v>8</v>
      </c>
      <c r="BJ25" s="769">
        <f t="shared" si="2"/>
        <v>4</v>
      </c>
      <c r="BK25" s="769">
        <f t="shared" si="3"/>
        <v>6</v>
      </c>
      <c r="BL25" s="769">
        <f t="shared" si="4"/>
        <v>4</v>
      </c>
      <c r="BM25" s="998">
        <f>IF($A$1="补货",Q25+W25+AC25,Q25)</f>
        <v>1</v>
      </c>
      <c r="BN25" s="960"/>
      <c r="BO25" s="961"/>
      <c r="BP25" s="961"/>
      <c r="BQ25" s="961"/>
      <c r="BR25" s="961"/>
      <c r="BS25" s="962">
        <v>3</v>
      </c>
      <c r="BT25" s="783">
        <f t="shared" si="7"/>
        <v>4</v>
      </c>
      <c r="BU25" s="784">
        <f t="shared" si="7"/>
        <v>8</v>
      </c>
      <c r="BV25" s="784">
        <f t="shared" si="7"/>
        <v>4</v>
      </c>
      <c r="BW25" s="784">
        <f t="shared" si="7"/>
        <v>6</v>
      </c>
      <c r="BX25" s="784">
        <f t="shared" si="7"/>
        <v>4</v>
      </c>
      <c r="BY25" s="1013">
        <f t="shared" si="7"/>
        <v>4</v>
      </c>
      <c r="BZ25" s="1004">
        <f t="shared" si="8"/>
        <v>54.9019607843137</v>
      </c>
      <c r="CA25" s="1012">
        <f t="shared" si="8"/>
        <v>78.8732394366197</v>
      </c>
      <c r="CB25" s="1012">
        <f t="shared" si="8"/>
        <v>31.1111111111111</v>
      </c>
      <c r="CC25" s="1012">
        <f t="shared" si="8"/>
        <v>34.7107438016529</v>
      </c>
      <c r="CD25" s="1012">
        <f t="shared" si="8"/>
        <v>35.8974358974359</v>
      </c>
      <c r="CE25" s="1023">
        <f t="shared" si="8"/>
        <v>52.8301886792453</v>
      </c>
      <c r="CF25">
        <v>2050</v>
      </c>
      <c r="CG25">
        <v>2050</v>
      </c>
      <c r="CH25">
        <v>2050</v>
      </c>
      <c r="CI25">
        <v>2050</v>
      </c>
      <c r="CJ25">
        <v>2050</v>
      </c>
      <c r="CK25">
        <v>2050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0.05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840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1900</v>
      </c>
      <c r="CG26">
        <v>2050</v>
      </c>
      <c r="CH26">
        <v>2050</v>
      </c>
      <c r="CI26">
        <v>2050</v>
      </c>
      <c r="CJ26">
        <v>2050</v>
      </c>
      <c r="CK26">
        <v>2050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10</v>
      </c>
      <c r="M27" s="915">
        <v>1</v>
      </c>
      <c r="N27" s="915">
        <v>2</v>
      </c>
      <c r="O27" s="915">
        <v>3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>
        <v>1</v>
      </c>
      <c r="AF27" s="915"/>
      <c r="AG27" s="915"/>
      <c r="AH27" s="915"/>
      <c r="AI27" s="947"/>
      <c r="AJ27" s="548">
        <v>1</v>
      </c>
      <c r="AK27" s="915">
        <v>1</v>
      </c>
      <c r="AL27" s="915"/>
      <c r="AM27" s="915"/>
      <c r="AN27" s="915"/>
      <c r="AO27" s="947"/>
      <c r="AP27" s="978">
        <v>1</v>
      </c>
      <c r="AQ27" s="979">
        <v>1</v>
      </c>
      <c r="AR27" s="979">
        <v>1</v>
      </c>
      <c r="AS27" s="979"/>
      <c r="AT27" s="979"/>
      <c r="AU27" s="980"/>
      <c r="AV27" s="978">
        <v>1</v>
      </c>
      <c r="AW27" s="979">
        <v>1</v>
      </c>
      <c r="AX27" s="979">
        <v>1</v>
      </c>
      <c r="AY27" s="979"/>
      <c r="AZ27" s="979"/>
      <c r="BA27" s="980"/>
      <c r="BB27" s="978">
        <v>0.12</v>
      </c>
      <c r="BC27" s="979">
        <v>0.27</v>
      </c>
      <c r="BD27" s="979">
        <v>0.05</v>
      </c>
      <c r="BE27" s="979"/>
      <c r="BF27" s="979"/>
      <c r="BG27" s="980"/>
      <c r="BH27" s="770">
        <f t="shared" si="0"/>
        <v>10</v>
      </c>
      <c r="BI27" s="771">
        <f t="shared" si="1"/>
        <v>1</v>
      </c>
      <c r="BJ27" s="771">
        <f t="shared" si="2"/>
        <v>2</v>
      </c>
      <c r="BK27" s="771">
        <f t="shared" si="3"/>
        <v>3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10</v>
      </c>
      <c r="BU27" s="786">
        <f t="shared" si="7"/>
        <v>1</v>
      </c>
      <c r="BV27" s="786">
        <f t="shared" si="7"/>
        <v>2</v>
      </c>
      <c r="BW27" s="786">
        <f t="shared" si="7"/>
        <v>3</v>
      </c>
      <c r="BX27" s="786">
        <f t="shared" si="7"/>
        <v>3</v>
      </c>
      <c r="BY27" s="1008">
        <f t="shared" si="7"/>
        <v>7</v>
      </c>
      <c r="BZ27" s="1009">
        <f t="shared" si="8"/>
        <v>583.333333333333</v>
      </c>
      <c r="CA27" s="1010">
        <f t="shared" si="8"/>
        <v>25.9259259259259</v>
      </c>
      <c r="CB27" s="1010">
        <f t="shared" si="8"/>
        <v>280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2050</v>
      </c>
      <c r="CG27">
        <v>2050</v>
      </c>
      <c r="CH27">
        <v>2050</v>
      </c>
      <c r="CI27">
        <v>2050</v>
      </c>
      <c r="CJ27">
        <v>2050</v>
      </c>
      <c r="CK27">
        <v>2050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3</v>
      </c>
      <c r="M28" s="926">
        <v>3</v>
      </c>
      <c r="N28" s="926">
        <v>3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>
        <v>2</v>
      </c>
      <c r="AG28" s="926"/>
      <c r="AH28" s="927"/>
      <c r="AI28" s="965"/>
      <c r="AJ28" s="925">
        <v>1</v>
      </c>
      <c r="AK28" s="926"/>
      <c r="AL28" s="926">
        <v>2</v>
      </c>
      <c r="AM28" s="926"/>
      <c r="AN28" s="927"/>
      <c r="AO28" s="965"/>
      <c r="AP28" s="986">
        <v>1</v>
      </c>
      <c r="AQ28" s="987"/>
      <c r="AR28" s="987">
        <v>2</v>
      </c>
      <c r="AS28" s="987"/>
      <c r="AT28" s="968"/>
      <c r="AU28" s="969"/>
      <c r="AV28" s="986">
        <v>1</v>
      </c>
      <c r="AW28" s="987"/>
      <c r="AX28" s="987">
        <v>2</v>
      </c>
      <c r="AY28" s="987"/>
      <c r="AZ28" s="968"/>
      <c r="BA28" s="969"/>
      <c r="BB28" s="986">
        <v>0.12</v>
      </c>
      <c r="BC28" s="987"/>
      <c r="BD28" s="987">
        <v>0.54</v>
      </c>
      <c r="BE28" s="987"/>
      <c r="BF28" s="968"/>
      <c r="BG28" s="969"/>
      <c r="BH28" s="993">
        <f t="shared" ref="BH28:BK30" si="13">IF($A$1="补货",L28+R28+X28,L28)</f>
        <v>3</v>
      </c>
      <c r="BI28" s="994">
        <f t="shared" si="13"/>
        <v>3</v>
      </c>
      <c r="BJ28" s="994">
        <f t="shared" si="13"/>
        <v>3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3</v>
      </c>
      <c r="BU28" s="1014">
        <f t="shared" si="7"/>
        <v>3</v>
      </c>
      <c r="BV28" s="1014">
        <f t="shared" si="7"/>
        <v>3</v>
      </c>
      <c r="BW28" s="1014">
        <f t="shared" si="7"/>
        <v>8</v>
      </c>
      <c r="BX28" s="968"/>
      <c r="BY28" s="969"/>
      <c r="BZ28" s="1015">
        <f t="shared" si="8"/>
        <v>175</v>
      </c>
      <c r="CA28" s="1016" t="str">
        <f t="shared" si="8"/>
        <v>-</v>
      </c>
      <c r="CB28" s="1016">
        <f t="shared" si="8"/>
        <v>38.8888888888889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1550</v>
      </c>
      <c r="CG28">
        <v>1550</v>
      </c>
      <c r="CH28">
        <v>1550</v>
      </c>
      <c r="CI28">
        <v>1550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9</v>
      </c>
      <c r="O29" s="672">
        <v>7</v>
      </c>
      <c r="P29" s="672">
        <v>3</v>
      </c>
      <c r="Q29" s="931"/>
      <c r="R29" s="957">
        <v>10</v>
      </c>
      <c r="S29" s="958">
        <v>20</v>
      </c>
      <c r="T29" s="958">
        <v>70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1</v>
      </c>
      <c r="AG29" s="672">
        <v>2</v>
      </c>
      <c r="AH29" s="672"/>
      <c r="AI29" s="931"/>
      <c r="AJ29" s="671"/>
      <c r="AK29" s="672"/>
      <c r="AL29" s="672">
        <v>4</v>
      </c>
      <c r="AM29" s="672">
        <v>3</v>
      </c>
      <c r="AN29" s="672">
        <v>1</v>
      </c>
      <c r="AO29" s="931"/>
      <c r="AP29" s="973">
        <v>1</v>
      </c>
      <c r="AQ29" s="974"/>
      <c r="AR29" s="974">
        <v>6</v>
      </c>
      <c r="AS29" s="974">
        <v>4</v>
      </c>
      <c r="AT29" s="974">
        <v>3</v>
      </c>
      <c r="AU29" s="934"/>
      <c r="AV29" s="973">
        <v>1</v>
      </c>
      <c r="AW29" s="974">
        <v>1</v>
      </c>
      <c r="AX29" s="974">
        <v>8</v>
      </c>
      <c r="AY29" s="974">
        <v>6</v>
      </c>
      <c r="AZ29" s="974">
        <v>5</v>
      </c>
      <c r="BA29" s="934"/>
      <c r="BB29" s="973">
        <v>0.05</v>
      </c>
      <c r="BC29" s="974">
        <v>0.02</v>
      </c>
      <c r="BD29" s="974">
        <v>0.76</v>
      </c>
      <c r="BE29" s="974">
        <v>0.74</v>
      </c>
      <c r="BF29" s="974">
        <v>0.25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9</v>
      </c>
      <c r="BK29" s="767">
        <f t="shared" si="13"/>
        <v>7</v>
      </c>
      <c r="BL29" s="767">
        <f>IF($A$1="补货",P29+V29+AB29,P29)</f>
        <v>3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9</v>
      </c>
      <c r="BW29" s="782">
        <f t="shared" si="7"/>
        <v>7</v>
      </c>
      <c r="BX29" s="782">
        <f t="shared" si="7"/>
        <v>3</v>
      </c>
      <c r="BY29" s="934"/>
      <c r="BZ29" s="1000">
        <f t="shared" si="8"/>
        <v>560</v>
      </c>
      <c r="CA29" s="1001">
        <f t="shared" si="8"/>
        <v>1050</v>
      </c>
      <c r="CB29" s="1001">
        <f t="shared" si="8"/>
        <v>82.8947368421053</v>
      </c>
      <c r="CC29" s="1001">
        <f t="shared" si="8"/>
        <v>66.2162162162162</v>
      </c>
      <c r="CD29" s="1001">
        <f t="shared" si="8"/>
        <v>84</v>
      </c>
      <c r="CE29" s="1017" t="str">
        <f t="shared" si="8"/>
        <v>-</v>
      </c>
      <c r="CF29">
        <v>2250</v>
      </c>
      <c r="CG29">
        <v>2250</v>
      </c>
      <c r="CH29">
        <v>2250</v>
      </c>
      <c r="CI29">
        <v>2250</v>
      </c>
      <c r="CJ29">
        <v>2250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3</v>
      </c>
      <c r="N30" s="678">
        <v>7</v>
      </c>
      <c r="O30" s="678">
        <v>7</v>
      </c>
      <c r="P30" s="678">
        <v>4</v>
      </c>
      <c r="Q30" s="940"/>
      <c r="R30" s="963">
        <v>14</v>
      </c>
      <c r="S30" s="964">
        <v>18</v>
      </c>
      <c r="T30" s="964">
        <v>5</v>
      </c>
      <c r="U30" s="964">
        <v>18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1</v>
      </c>
      <c r="AH30" s="678">
        <v>1</v>
      </c>
      <c r="AI30" s="940"/>
      <c r="AJ30" s="677"/>
      <c r="AK30" s="678">
        <v>1</v>
      </c>
      <c r="AL30" s="678">
        <v>1</v>
      </c>
      <c r="AM30" s="678">
        <v>6</v>
      </c>
      <c r="AN30" s="678">
        <v>4</v>
      </c>
      <c r="AO30" s="940"/>
      <c r="AP30" s="978"/>
      <c r="AQ30" s="979">
        <v>2</v>
      </c>
      <c r="AR30" s="979">
        <v>3</v>
      </c>
      <c r="AS30" s="979">
        <v>9</v>
      </c>
      <c r="AT30" s="979">
        <v>4</v>
      </c>
      <c r="AU30" s="943"/>
      <c r="AV30" s="978"/>
      <c r="AW30" s="979">
        <v>3</v>
      </c>
      <c r="AX30" s="979">
        <v>3</v>
      </c>
      <c r="AY30" s="979">
        <v>12</v>
      </c>
      <c r="AZ30" s="979">
        <v>8</v>
      </c>
      <c r="BA30" s="943"/>
      <c r="BB30" s="978"/>
      <c r="BC30" s="979">
        <v>0.19</v>
      </c>
      <c r="BD30" s="979">
        <v>0.22</v>
      </c>
      <c r="BE30" s="979">
        <v>1.07</v>
      </c>
      <c r="BF30" s="979">
        <v>0.69</v>
      </c>
      <c r="BG30" s="943"/>
      <c r="BH30" s="770">
        <f t="shared" si="13"/>
        <v>7</v>
      </c>
      <c r="BI30" s="771">
        <f t="shared" si="13"/>
        <v>3</v>
      </c>
      <c r="BJ30" s="771">
        <f t="shared" si="13"/>
        <v>7</v>
      </c>
      <c r="BK30" s="771">
        <f t="shared" si="13"/>
        <v>7</v>
      </c>
      <c r="BL30" s="771">
        <f>IF($A$1="补货",P30+V30+AB30,P30)</f>
        <v>4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3</v>
      </c>
      <c r="BV30" s="786">
        <f t="shared" si="7"/>
        <v>7</v>
      </c>
      <c r="BW30" s="786">
        <f t="shared" si="7"/>
        <v>7</v>
      </c>
      <c r="BX30" s="786">
        <f t="shared" si="7"/>
        <v>4</v>
      </c>
      <c r="BY30" s="943"/>
      <c r="BZ30" s="1009" t="str">
        <f t="shared" si="8"/>
        <v>-</v>
      </c>
      <c r="CA30" s="1010">
        <f t="shared" si="8"/>
        <v>110.526315789474</v>
      </c>
      <c r="CB30" s="1010">
        <f t="shared" si="8"/>
        <v>222.727272727273</v>
      </c>
      <c r="CC30" s="1010">
        <f t="shared" si="8"/>
        <v>45.7943925233645</v>
      </c>
      <c r="CD30" s="1010">
        <f t="shared" si="8"/>
        <v>40.5797101449275</v>
      </c>
      <c r="CE30" s="1019" t="str">
        <f t="shared" si="8"/>
        <v>-</v>
      </c>
      <c r="CF30">
        <v>2250</v>
      </c>
      <c r="CG30">
        <v>2250</v>
      </c>
      <c r="CH30">
        <v>2250</v>
      </c>
      <c r="CI30">
        <v>2250</v>
      </c>
      <c r="CJ30">
        <v>2250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3</v>
      </c>
      <c r="M7" s="104">
        <f t="shared" si="0"/>
        <v>30.6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10</v>
      </c>
      <c r="M16" s="108">
        <f t="shared" si="0"/>
        <v>107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2</v>
      </c>
      <c r="M161" s="100">
        <f t="shared" si="6"/>
        <v>25.4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6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216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10</v>
      </c>
      <c r="G13" s="821">
        <f>'在庫（雨衣）'!BO13</f>
        <v>0</v>
      </c>
      <c r="H13" s="821">
        <f>'在庫（雨衣）'!BP13</f>
        <v>5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700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10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10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108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3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1024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L10" activePane="bottomRight" state="frozen"/>
      <selection/>
      <selection pane="topRight"/>
      <selection pane="bottomLeft"/>
      <selection pane="bottomRight" activeCell="BZ18" sqref="BZ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1050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1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1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58.3333333333333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2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>
        <v>2</v>
      </c>
      <c r="AM6" s="724"/>
      <c r="AN6" s="695"/>
      <c r="AO6" s="722"/>
      <c r="AP6" s="723"/>
      <c r="AQ6" s="723"/>
      <c r="AR6" s="723"/>
      <c r="AS6" s="723">
        <v>2</v>
      </c>
      <c r="AT6" s="724"/>
      <c r="AU6" s="695"/>
      <c r="AV6" s="539"/>
      <c r="AW6" s="741"/>
      <c r="AX6" s="741">
        <v>1</v>
      </c>
      <c r="AY6" s="741"/>
      <c r="AZ6" s="741">
        <v>2</v>
      </c>
      <c r="BA6" s="742"/>
      <c r="BB6" s="743"/>
      <c r="BC6" s="744"/>
      <c r="BD6" s="745"/>
      <c r="BE6" s="745">
        <v>2</v>
      </c>
      <c r="BF6" s="745">
        <v>1</v>
      </c>
      <c r="BG6" s="745">
        <v>2</v>
      </c>
      <c r="BH6" s="762"/>
      <c r="BI6" s="743"/>
      <c r="BJ6" s="744"/>
      <c r="BK6" s="745"/>
      <c r="BL6" s="745">
        <v>0.07</v>
      </c>
      <c r="BM6" s="745">
        <v>0.02</v>
      </c>
      <c r="BN6" s="745">
        <v>0.54</v>
      </c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3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300</v>
      </c>
      <c r="CO6" s="801">
        <f t="shared" si="6"/>
        <v>700</v>
      </c>
      <c r="CP6" s="801">
        <f t="shared" si="6"/>
        <v>38.8888888888889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/>
      <c r="AX8" s="751"/>
      <c r="AY8" s="751">
        <v>1</v>
      </c>
      <c r="AZ8" s="751"/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0.02</v>
      </c>
      <c r="BL8" s="755"/>
      <c r="BM8" s="755">
        <v>0.05</v>
      </c>
      <c r="BN8" s="755">
        <v>0.03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1050</v>
      </c>
      <c r="CN8" s="809" t="str">
        <f t="shared" si="6"/>
        <v>-</v>
      </c>
      <c r="CO8" s="809">
        <f t="shared" si="6"/>
        <v>280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5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>
        <v>1</v>
      </c>
      <c r="AP9" s="723"/>
      <c r="AQ9" s="723"/>
      <c r="AR9" s="723"/>
      <c r="AS9" s="723"/>
      <c r="AT9" s="724"/>
      <c r="AU9" s="695"/>
      <c r="AV9" s="539">
        <v>1</v>
      </c>
      <c r="AW9" s="741"/>
      <c r="AX9" s="741"/>
      <c r="AY9" s="741"/>
      <c r="AZ9" s="741"/>
      <c r="BA9" s="742"/>
      <c r="BB9" s="743"/>
      <c r="BC9" s="744">
        <v>1</v>
      </c>
      <c r="BD9" s="745"/>
      <c r="BE9" s="745"/>
      <c r="BF9" s="745"/>
      <c r="BG9" s="745">
        <v>1</v>
      </c>
      <c r="BH9" s="762"/>
      <c r="BI9" s="743"/>
      <c r="BJ9" s="744">
        <v>0.12</v>
      </c>
      <c r="BK9" s="745"/>
      <c r="BL9" s="745"/>
      <c r="BM9" s="745"/>
      <c r="BN9" s="745">
        <v>0.02</v>
      </c>
      <c r="BO9" s="762"/>
      <c r="BP9" s="743"/>
      <c r="BQ9" s="768">
        <f t="shared" si="0"/>
        <v>5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5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>
        <f t="shared" si="6"/>
        <v>291.666666666667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1400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2</v>
      </c>
      <c r="N10" s="675"/>
      <c r="O10" s="675">
        <v>3</v>
      </c>
      <c r="P10" s="675"/>
      <c r="Q10" s="675">
        <v>2</v>
      </c>
      <c r="R10" s="694"/>
      <c r="S10" s="695"/>
      <c r="T10" s="538">
        <v>5</v>
      </c>
      <c r="U10" s="511"/>
      <c r="V10" s="511"/>
      <c r="W10" s="511"/>
      <c r="X10" s="511">
        <v>2</v>
      </c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>
        <v>2</v>
      </c>
      <c r="AJ10" s="723"/>
      <c r="AK10" s="723"/>
      <c r="AL10" s="723">
        <v>1</v>
      </c>
      <c r="AM10" s="724"/>
      <c r="AN10" s="695"/>
      <c r="AO10" s="722">
        <v>1</v>
      </c>
      <c r="AP10" s="723">
        <v>4</v>
      </c>
      <c r="AQ10" s="723">
        <v>3</v>
      </c>
      <c r="AR10" s="723"/>
      <c r="AS10" s="723">
        <v>1</v>
      </c>
      <c r="AT10" s="724"/>
      <c r="AU10" s="695"/>
      <c r="AV10" s="539">
        <v>1</v>
      </c>
      <c r="AW10" s="741">
        <v>6</v>
      </c>
      <c r="AX10" s="741">
        <v>4</v>
      </c>
      <c r="AY10" s="741"/>
      <c r="AZ10" s="741">
        <v>1</v>
      </c>
      <c r="BA10" s="742"/>
      <c r="BB10" s="743"/>
      <c r="BC10" s="744">
        <v>2</v>
      </c>
      <c r="BD10" s="745">
        <v>6</v>
      </c>
      <c r="BE10" s="745">
        <v>5</v>
      </c>
      <c r="BF10" s="745"/>
      <c r="BG10" s="745">
        <v>5</v>
      </c>
      <c r="BH10" s="762"/>
      <c r="BI10" s="743"/>
      <c r="BJ10" s="744">
        <v>0.14</v>
      </c>
      <c r="BK10" s="745">
        <v>0.88</v>
      </c>
      <c r="BL10" s="745">
        <v>0.43</v>
      </c>
      <c r="BM10" s="745"/>
      <c r="BN10" s="745">
        <v>0.33</v>
      </c>
      <c r="BO10" s="762"/>
      <c r="BP10" s="743"/>
      <c r="BQ10" s="768">
        <f t="shared" si="0"/>
        <v>2</v>
      </c>
      <c r="BR10" s="769">
        <f t="shared" si="0"/>
        <v>0</v>
      </c>
      <c r="BS10" s="769">
        <f t="shared" si="0"/>
        <v>3</v>
      </c>
      <c r="BT10" s="769">
        <f t="shared" si="0"/>
        <v>0</v>
      </c>
      <c r="BU10" s="769">
        <f t="shared" si="0"/>
        <v>2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2</v>
      </c>
      <c r="CF10" s="784">
        <f t="shared" si="3"/>
        <v>0</v>
      </c>
      <c r="CG10" s="784">
        <f t="shared" si="3"/>
        <v>3</v>
      </c>
      <c r="CH10" s="784">
        <f t="shared" si="3"/>
        <v>0</v>
      </c>
      <c r="CI10" s="784">
        <f t="shared" si="3"/>
        <v>2</v>
      </c>
      <c r="CJ10" s="784">
        <f t="shared" si="4"/>
        <v>0</v>
      </c>
      <c r="CK10" s="784">
        <f t="shared" si="5"/>
        <v>0</v>
      </c>
      <c r="CL10" s="800">
        <f t="shared" si="6"/>
        <v>100</v>
      </c>
      <c r="CM10" s="801">
        <f t="shared" si="6"/>
        <v>0</v>
      </c>
      <c r="CN10" s="801">
        <f t="shared" si="6"/>
        <v>48.8372093023256</v>
      </c>
      <c r="CO10" s="801" t="str">
        <f t="shared" si="6"/>
        <v>-</v>
      </c>
      <c r="CP10" s="801">
        <f t="shared" si="6"/>
        <v>42.4242424242424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5</v>
      </c>
      <c r="N11" s="684">
        <v>3</v>
      </c>
      <c r="O11" s="684"/>
      <c r="P11" s="684">
        <v>3</v>
      </c>
      <c r="Q11" s="684">
        <v>3</v>
      </c>
      <c r="R11" s="701"/>
      <c r="S11" s="702"/>
      <c r="T11" s="541"/>
      <c r="U11" s="514">
        <v>5</v>
      </c>
      <c r="V11" s="514"/>
      <c r="W11" s="514">
        <v>15</v>
      </c>
      <c r="X11" s="514"/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>
        <v>1</v>
      </c>
      <c r="AJ11" s="732">
        <v>2</v>
      </c>
      <c r="AK11" s="732">
        <v>2</v>
      </c>
      <c r="AL11" s="732">
        <v>2</v>
      </c>
      <c r="AM11" s="733"/>
      <c r="AN11" s="702"/>
      <c r="AO11" s="731">
        <v>2</v>
      </c>
      <c r="AP11" s="732">
        <v>1</v>
      </c>
      <c r="AQ11" s="732">
        <v>3</v>
      </c>
      <c r="AR11" s="732">
        <v>2</v>
      </c>
      <c r="AS11" s="732">
        <v>7</v>
      </c>
      <c r="AT11" s="733"/>
      <c r="AU11" s="702"/>
      <c r="AV11" s="542">
        <v>2</v>
      </c>
      <c r="AW11" s="756">
        <v>1</v>
      </c>
      <c r="AX11" s="756">
        <v>4</v>
      </c>
      <c r="AY11" s="756">
        <v>2</v>
      </c>
      <c r="AZ11" s="756">
        <v>9</v>
      </c>
      <c r="BA11" s="757"/>
      <c r="BB11" s="758"/>
      <c r="BC11" s="759">
        <v>2</v>
      </c>
      <c r="BD11" s="760">
        <v>2</v>
      </c>
      <c r="BE11" s="760">
        <v>5</v>
      </c>
      <c r="BF11" s="760">
        <v>5</v>
      </c>
      <c r="BG11" s="760">
        <v>11</v>
      </c>
      <c r="BH11" s="765"/>
      <c r="BI11" s="758"/>
      <c r="BJ11" s="759">
        <v>0.24</v>
      </c>
      <c r="BK11" s="760">
        <v>0.29</v>
      </c>
      <c r="BL11" s="760">
        <v>1.08</v>
      </c>
      <c r="BM11" s="760">
        <v>0.59</v>
      </c>
      <c r="BN11" s="760">
        <v>1.28</v>
      </c>
      <c r="BO11" s="765"/>
      <c r="BP11" s="758"/>
      <c r="BQ11" s="774">
        <f t="shared" si="0"/>
        <v>5</v>
      </c>
      <c r="BR11" s="775">
        <f t="shared" si="0"/>
        <v>3</v>
      </c>
      <c r="BS11" s="775">
        <f t="shared" si="0"/>
        <v>0</v>
      </c>
      <c r="BT11" s="775">
        <f t="shared" si="0"/>
        <v>3</v>
      </c>
      <c r="BU11" s="775">
        <f t="shared" si="0"/>
        <v>3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5</v>
      </c>
      <c r="CF11" s="793">
        <f t="shared" si="3"/>
        <v>3</v>
      </c>
      <c r="CG11" s="793">
        <f t="shared" si="3"/>
        <v>0</v>
      </c>
      <c r="CH11" s="793">
        <f t="shared" si="3"/>
        <v>3</v>
      </c>
      <c r="CI11" s="793">
        <f t="shared" si="3"/>
        <v>3</v>
      </c>
      <c r="CJ11" s="793">
        <f t="shared" si="4"/>
        <v>0</v>
      </c>
      <c r="CK11" s="793">
        <f t="shared" si="5"/>
        <v>0</v>
      </c>
      <c r="CL11" s="812">
        <f t="shared" si="6"/>
        <v>145.833333333333</v>
      </c>
      <c r="CM11" s="813">
        <f t="shared" si="6"/>
        <v>72.4137931034483</v>
      </c>
      <c r="CN11" s="813">
        <f t="shared" si="6"/>
        <v>0</v>
      </c>
      <c r="CO11" s="813">
        <f t="shared" si="6"/>
        <v>35.5932203389831</v>
      </c>
      <c r="CP11" s="813">
        <f t="shared" si="6"/>
        <v>16.40625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3</v>
      </c>
      <c r="O12" s="675">
        <v>2</v>
      </c>
      <c r="P12" s="675">
        <v>4</v>
      </c>
      <c r="Q12" s="675">
        <v>3</v>
      </c>
      <c r="R12" s="694">
        <v>4</v>
      </c>
      <c r="S12" s="695">
        <v>3</v>
      </c>
      <c r="T12" s="538"/>
      <c r="U12" s="511">
        <v>2</v>
      </c>
      <c r="V12" s="511">
        <v>7</v>
      </c>
      <c r="W12" s="511">
        <v>9</v>
      </c>
      <c r="X12" s="511">
        <v>4</v>
      </c>
      <c r="Y12" s="708">
        <v>6</v>
      </c>
      <c r="Z12" s="709">
        <v>5</v>
      </c>
      <c r="AA12" s="538"/>
      <c r="AB12" s="511"/>
      <c r="AC12" s="511"/>
      <c r="AD12" s="511"/>
      <c r="AE12" s="511"/>
      <c r="AF12" s="708"/>
      <c r="AG12" s="709"/>
      <c r="AH12" s="722"/>
      <c r="AI12" s="723">
        <v>2</v>
      </c>
      <c r="AJ12" s="723"/>
      <c r="AK12" s="723"/>
      <c r="AL12" s="723"/>
      <c r="AM12" s="724"/>
      <c r="AN12" s="695"/>
      <c r="AO12" s="722"/>
      <c r="AP12" s="723">
        <v>2</v>
      </c>
      <c r="AQ12" s="723"/>
      <c r="AR12" s="723">
        <v>6</v>
      </c>
      <c r="AS12" s="723">
        <v>2</v>
      </c>
      <c r="AT12" s="724">
        <v>1</v>
      </c>
      <c r="AU12" s="695">
        <v>1</v>
      </c>
      <c r="AV12" s="539"/>
      <c r="AW12" s="741">
        <v>4</v>
      </c>
      <c r="AX12" s="741"/>
      <c r="AY12" s="741">
        <v>6</v>
      </c>
      <c r="AZ12" s="741">
        <v>2</v>
      </c>
      <c r="BA12" s="742">
        <v>3</v>
      </c>
      <c r="BB12" s="743">
        <v>3</v>
      </c>
      <c r="BC12" s="744"/>
      <c r="BD12" s="745">
        <v>5</v>
      </c>
      <c r="BE12" s="745">
        <v>1</v>
      </c>
      <c r="BF12" s="745">
        <v>10</v>
      </c>
      <c r="BG12" s="745">
        <v>3</v>
      </c>
      <c r="BH12" s="762">
        <v>5</v>
      </c>
      <c r="BI12" s="743">
        <v>6</v>
      </c>
      <c r="BJ12" s="744"/>
      <c r="BK12" s="745">
        <v>0.66</v>
      </c>
      <c r="BL12" s="745">
        <v>0.02</v>
      </c>
      <c r="BM12" s="745">
        <v>0.79</v>
      </c>
      <c r="BN12" s="745">
        <v>0.26</v>
      </c>
      <c r="BO12" s="762">
        <v>0.25</v>
      </c>
      <c r="BP12" s="743">
        <v>0.27</v>
      </c>
      <c r="BQ12" s="768">
        <f t="shared" ref="BQ12:BU18" si="9">IF($A$1="补货",M12+T12+AA12,M12)</f>
        <v>0</v>
      </c>
      <c r="BR12" s="769">
        <f t="shared" si="9"/>
        <v>3</v>
      </c>
      <c r="BS12" s="769">
        <f t="shared" si="9"/>
        <v>2</v>
      </c>
      <c r="BT12" s="769">
        <f t="shared" si="9"/>
        <v>4</v>
      </c>
      <c r="BU12" s="769">
        <f t="shared" si="9"/>
        <v>3</v>
      </c>
      <c r="BV12" s="769">
        <f t="shared" si="1"/>
        <v>4</v>
      </c>
      <c r="BW12" s="769">
        <f t="shared" si="2"/>
        <v>3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3</v>
      </c>
      <c r="CG12" s="784">
        <f t="shared" ref="CG12:CG18" si="12">BS12+BZ12</f>
        <v>2</v>
      </c>
      <c r="CH12" s="784">
        <f t="shared" ref="CH12:CH18" si="13">BT12+CA12</f>
        <v>4</v>
      </c>
      <c r="CI12" s="784">
        <f t="shared" ref="CI12:CI18" si="14">BU12+CB12</f>
        <v>3</v>
      </c>
      <c r="CJ12" s="784">
        <f t="shared" si="4"/>
        <v>4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31.8181818181818</v>
      </c>
      <c r="CN12" s="801">
        <f t="shared" ref="CN12:CN18" si="17">IF(BL12&lt;&gt;0,CG12/BL12*7,"-")</f>
        <v>700</v>
      </c>
      <c r="CO12" s="801">
        <f t="shared" ref="CO12:CO18" si="18">IF(BM12&lt;&gt;0,CH12/BM12*7,"-")</f>
        <v>35.4430379746835</v>
      </c>
      <c r="CP12" s="801">
        <f t="shared" ref="CP12:CP18" si="19">IF(BN12&lt;&gt;0,CI12/BN12*7,"-")</f>
        <v>80.7692307692308</v>
      </c>
      <c r="CQ12" s="802">
        <f t="shared" si="7"/>
        <v>112</v>
      </c>
      <c r="CR12" s="803">
        <f t="shared" ref="CR12:CR18" si="20">IF(BP12&lt;&gt;0,CK12/BP12*7,"-")</f>
        <v>77.7777777777778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4</v>
      </c>
      <c r="P13" s="675">
        <v>3</v>
      </c>
      <c r="Q13" s="675">
        <v>2</v>
      </c>
      <c r="R13" s="694">
        <v>2</v>
      </c>
      <c r="S13" s="695">
        <v>5</v>
      </c>
      <c r="T13" s="538"/>
      <c r="U13" s="511">
        <v>7</v>
      </c>
      <c r="V13" s="511">
        <v>3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>
        <v>2</v>
      </c>
      <c r="AR13" s="723">
        <v>1</v>
      </c>
      <c r="AS13" s="723">
        <v>1</v>
      </c>
      <c r="AT13" s="724">
        <v>2</v>
      </c>
      <c r="AU13" s="695"/>
      <c r="AV13" s="539"/>
      <c r="AW13" s="741"/>
      <c r="AX13" s="741">
        <v>2</v>
      </c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2</v>
      </c>
      <c r="BF13" s="745">
        <v>3</v>
      </c>
      <c r="BG13" s="745">
        <v>1</v>
      </c>
      <c r="BH13" s="762">
        <v>3</v>
      </c>
      <c r="BI13" s="743">
        <v>2</v>
      </c>
      <c r="BJ13" s="744"/>
      <c r="BK13" s="745"/>
      <c r="BL13" s="745">
        <v>0.24</v>
      </c>
      <c r="BM13" s="745">
        <v>0.22</v>
      </c>
      <c r="BN13" s="745">
        <v>0.12</v>
      </c>
      <c r="BO13" s="762">
        <v>0.26</v>
      </c>
      <c r="BP13" s="743">
        <v>0.1</v>
      </c>
      <c r="BQ13" s="768">
        <f t="shared" si="9"/>
        <v>0</v>
      </c>
      <c r="BR13" s="769">
        <f t="shared" si="9"/>
        <v>3</v>
      </c>
      <c r="BS13" s="769">
        <f t="shared" si="9"/>
        <v>4</v>
      </c>
      <c r="BT13" s="769">
        <f t="shared" si="9"/>
        <v>3</v>
      </c>
      <c r="BU13" s="769">
        <f t="shared" si="9"/>
        <v>2</v>
      </c>
      <c r="BV13" s="769">
        <f t="shared" si="1"/>
        <v>2</v>
      </c>
      <c r="BW13" s="769">
        <f t="shared" si="2"/>
        <v>5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4</v>
      </c>
      <c r="CH13" s="784">
        <f t="shared" si="13"/>
        <v>3</v>
      </c>
      <c r="CI13" s="784">
        <f t="shared" si="14"/>
        <v>2</v>
      </c>
      <c r="CJ13" s="784">
        <f t="shared" si="4"/>
        <v>2</v>
      </c>
      <c r="CK13" s="784">
        <f t="shared" si="5"/>
        <v>5</v>
      </c>
      <c r="CL13" s="800" t="str">
        <f t="shared" si="15"/>
        <v>-</v>
      </c>
      <c r="CM13" s="801" t="str">
        <f t="shared" si="16"/>
        <v>-</v>
      </c>
      <c r="CN13" s="801">
        <f t="shared" si="17"/>
        <v>116.666666666667</v>
      </c>
      <c r="CO13" s="801">
        <f t="shared" si="18"/>
        <v>95.4545454545455</v>
      </c>
      <c r="CP13" s="801">
        <f t="shared" si="19"/>
        <v>116.666666666667</v>
      </c>
      <c r="CQ13" s="802">
        <f t="shared" si="7"/>
        <v>53.8461538461538</v>
      </c>
      <c r="CR13" s="803">
        <f t="shared" si="20"/>
        <v>350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6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>
        <v>1</v>
      </c>
      <c r="AJ14" s="723"/>
      <c r="AK14" s="723"/>
      <c r="AL14" s="723"/>
      <c r="AM14" s="724"/>
      <c r="AN14" s="695"/>
      <c r="AO14" s="722"/>
      <c r="AP14" s="723">
        <v>1</v>
      </c>
      <c r="AQ14" s="723">
        <v>1</v>
      </c>
      <c r="AR14" s="723">
        <v>1</v>
      </c>
      <c r="AS14" s="723"/>
      <c r="AT14" s="724"/>
      <c r="AU14" s="695"/>
      <c r="AV14" s="539"/>
      <c r="AW14" s="741">
        <v>2</v>
      </c>
      <c r="AX14" s="741">
        <v>1</v>
      </c>
      <c r="AY14" s="741">
        <v>1</v>
      </c>
      <c r="AZ14" s="741"/>
      <c r="BA14" s="742">
        <v>1</v>
      </c>
      <c r="BB14" s="743"/>
      <c r="BC14" s="744"/>
      <c r="BD14" s="745">
        <v>4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0.35</v>
      </c>
      <c r="BL14" s="745">
        <v>0.14</v>
      </c>
      <c r="BM14" s="745">
        <v>0.12</v>
      </c>
      <c r="BN14" s="745">
        <v>0.02</v>
      </c>
      <c r="BO14" s="762">
        <v>0.07</v>
      </c>
      <c r="BP14" s="743">
        <v>0.02</v>
      </c>
      <c r="BQ14" s="768">
        <f t="shared" si="9"/>
        <v>0</v>
      </c>
      <c r="BR14" s="769">
        <f t="shared" si="9"/>
        <v>2</v>
      </c>
      <c r="BS14" s="769">
        <f t="shared" si="9"/>
        <v>3</v>
      </c>
      <c r="BT14" s="769">
        <f t="shared" si="9"/>
        <v>3</v>
      </c>
      <c r="BU14" s="769">
        <f t="shared" si="9"/>
        <v>3</v>
      </c>
      <c r="BV14" s="769">
        <f t="shared" si="1"/>
        <v>3</v>
      </c>
      <c r="BW14" s="769">
        <f t="shared" si="2"/>
        <v>1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2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1</v>
      </c>
      <c r="CL14" s="800" t="str">
        <f t="shared" si="15"/>
        <v>-</v>
      </c>
      <c r="CM14" s="801">
        <f t="shared" si="16"/>
        <v>40</v>
      </c>
      <c r="CN14" s="801">
        <f t="shared" si="17"/>
        <v>150</v>
      </c>
      <c r="CO14" s="801">
        <f t="shared" si="18"/>
        <v>175</v>
      </c>
      <c r="CP14" s="801">
        <f t="shared" si="19"/>
        <v>1050</v>
      </c>
      <c r="CQ14" s="802">
        <f t="shared" si="7"/>
        <v>300</v>
      </c>
      <c r="CR14" s="803">
        <f t="shared" si="20"/>
        <v>350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2</v>
      </c>
      <c r="O15" s="675">
        <v>3</v>
      </c>
      <c r="P15" s="675">
        <v>2</v>
      </c>
      <c r="Q15" s="675">
        <v>3</v>
      </c>
      <c r="R15" s="694">
        <v>1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>
        <v>1</v>
      </c>
      <c r="AJ15" s="723"/>
      <c r="AK15" s="723"/>
      <c r="AL15" s="723"/>
      <c r="AM15" s="724">
        <v>2</v>
      </c>
      <c r="AN15" s="695"/>
      <c r="AO15" s="722"/>
      <c r="AP15" s="723">
        <v>1</v>
      </c>
      <c r="AQ15" s="723">
        <v>2</v>
      </c>
      <c r="AR15" s="723"/>
      <c r="AS15" s="723"/>
      <c r="AT15" s="724">
        <v>2</v>
      </c>
      <c r="AU15" s="695"/>
      <c r="AV15" s="539"/>
      <c r="AW15" s="741">
        <v>1</v>
      </c>
      <c r="AX15" s="741">
        <v>3</v>
      </c>
      <c r="AY15" s="741">
        <v>1</v>
      </c>
      <c r="AZ15" s="741"/>
      <c r="BA15" s="742">
        <v>2</v>
      </c>
      <c r="BB15" s="743"/>
      <c r="BC15" s="744"/>
      <c r="BD15" s="745">
        <v>4</v>
      </c>
      <c r="BE15" s="745">
        <v>4</v>
      </c>
      <c r="BF15" s="745">
        <v>2</v>
      </c>
      <c r="BG15" s="745"/>
      <c r="BH15" s="762">
        <v>2</v>
      </c>
      <c r="BI15" s="743"/>
      <c r="BJ15" s="744"/>
      <c r="BK15" s="745">
        <v>0.32</v>
      </c>
      <c r="BL15" s="745">
        <v>0.31</v>
      </c>
      <c r="BM15" s="745">
        <v>0.07</v>
      </c>
      <c r="BN15" s="745"/>
      <c r="BO15" s="762">
        <v>0.54</v>
      </c>
      <c r="BP15" s="743"/>
      <c r="BQ15" s="768">
        <f t="shared" si="9"/>
        <v>0</v>
      </c>
      <c r="BR15" s="769">
        <f t="shared" si="9"/>
        <v>2</v>
      </c>
      <c r="BS15" s="769">
        <f t="shared" si="9"/>
        <v>3</v>
      </c>
      <c r="BT15" s="769">
        <f t="shared" si="9"/>
        <v>2</v>
      </c>
      <c r="BU15" s="769">
        <f t="shared" si="9"/>
        <v>3</v>
      </c>
      <c r="BV15" s="769">
        <f t="shared" si="1"/>
        <v>1</v>
      </c>
      <c r="BW15" s="769">
        <f t="shared" si="2"/>
        <v>3</v>
      </c>
      <c r="BX15" s="538"/>
      <c r="BY15" s="511"/>
      <c r="BZ15" s="511"/>
      <c r="CA15" s="511"/>
      <c r="CB15" s="511"/>
      <c r="CC15" s="708">
        <v>2</v>
      </c>
      <c r="CD15" s="709"/>
      <c r="CE15" s="783">
        <f t="shared" si="10"/>
        <v>0</v>
      </c>
      <c r="CF15" s="784">
        <f t="shared" si="11"/>
        <v>2</v>
      </c>
      <c r="CG15" s="784">
        <f t="shared" si="12"/>
        <v>3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43.75</v>
      </c>
      <c r="CN15" s="801">
        <f t="shared" si="17"/>
        <v>67.741935483871</v>
      </c>
      <c r="CO15" s="801">
        <f t="shared" si="18"/>
        <v>200</v>
      </c>
      <c r="CP15" s="801" t="str">
        <f t="shared" si="19"/>
        <v>-</v>
      </c>
      <c r="CQ15" s="802">
        <f t="shared" si="7"/>
        <v>38.8888888888889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4</v>
      </c>
      <c r="O17" s="684">
        <v>1</v>
      </c>
      <c r="P17" s="684">
        <v>4</v>
      </c>
      <c r="Q17" s="684">
        <v>3</v>
      </c>
      <c r="R17" s="701">
        <v>2</v>
      </c>
      <c r="S17" s="702">
        <v>2</v>
      </c>
      <c r="T17" s="541"/>
      <c r="U17" s="514">
        <v>16</v>
      </c>
      <c r="V17" s="514">
        <v>5</v>
      </c>
      <c r="W17" s="514">
        <v>4</v>
      </c>
      <c r="X17" s="514">
        <v>5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>
        <v>1</v>
      </c>
      <c r="AK17" s="732"/>
      <c r="AL17" s="732">
        <v>1</v>
      </c>
      <c r="AM17" s="733">
        <v>1</v>
      </c>
      <c r="AN17" s="702"/>
      <c r="AO17" s="731"/>
      <c r="AP17" s="732">
        <v>1</v>
      </c>
      <c r="AQ17" s="732">
        <v>4</v>
      </c>
      <c r="AR17" s="732">
        <v>2</v>
      </c>
      <c r="AS17" s="732">
        <v>1</v>
      </c>
      <c r="AT17" s="733">
        <v>1</v>
      </c>
      <c r="AU17" s="702"/>
      <c r="AV17" s="542"/>
      <c r="AW17" s="756">
        <v>2</v>
      </c>
      <c r="AX17" s="756">
        <v>4</v>
      </c>
      <c r="AY17" s="756">
        <v>3</v>
      </c>
      <c r="AZ17" s="756">
        <v>3</v>
      </c>
      <c r="BA17" s="757">
        <v>1</v>
      </c>
      <c r="BB17" s="758"/>
      <c r="BC17" s="759"/>
      <c r="BD17" s="760">
        <v>5</v>
      </c>
      <c r="BE17" s="760">
        <v>7</v>
      </c>
      <c r="BF17" s="760">
        <v>6</v>
      </c>
      <c r="BG17" s="760">
        <v>6</v>
      </c>
      <c r="BH17" s="765">
        <v>1</v>
      </c>
      <c r="BI17" s="758"/>
      <c r="BJ17" s="759"/>
      <c r="BK17" s="760">
        <v>0.22</v>
      </c>
      <c r="BL17" s="760">
        <v>0.68</v>
      </c>
      <c r="BM17" s="760">
        <v>0.34</v>
      </c>
      <c r="BN17" s="760">
        <v>0.42</v>
      </c>
      <c r="BO17" s="765">
        <v>0.62</v>
      </c>
      <c r="BP17" s="758"/>
      <c r="BQ17" s="774">
        <f t="shared" si="9"/>
        <v>0</v>
      </c>
      <c r="BR17" s="775">
        <f t="shared" si="9"/>
        <v>4</v>
      </c>
      <c r="BS17" s="775">
        <f t="shared" si="9"/>
        <v>1</v>
      </c>
      <c r="BT17" s="775">
        <f t="shared" si="9"/>
        <v>4</v>
      </c>
      <c r="BU17" s="775">
        <f t="shared" si="9"/>
        <v>3</v>
      </c>
      <c r="BV17" s="775">
        <f t="shared" si="1"/>
        <v>2</v>
      </c>
      <c r="BW17" s="775">
        <f t="shared" si="2"/>
        <v>2</v>
      </c>
      <c r="BX17" s="778"/>
      <c r="BY17" s="779"/>
      <c r="BZ17" s="779">
        <v>3</v>
      </c>
      <c r="CA17" s="779"/>
      <c r="CB17" s="779"/>
      <c r="CC17" s="790"/>
      <c r="CD17" s="791"/>
      <c r="CE17" s="792">
        <f t="shared" si="10"/>
        <v>0</v>
      </c>
      <c r="CF17" s="793">
        <f t="shared" si="11"/>
        <v>4</v>
      </c>
      <c r="CG17" s="793">
        <f t="shared" si="12"/>
        <v>4</v>
      </c>
      <c r="CH17" s="793">
        <f t="shared" si="13"/>
        <v>4</v>
      </c>
      <c r="CI17" s="793">
        <f t="shared" si="14"/>
        <v>3</v>
      </c>
      <c r="CJ17" s="793">
        <f t="shared" si="4"/>
        <v>2</v>
      </c>
      <c r="CK17" s="793">
        <f t="shared" si="5"/>
        <v>2</v>
      </c>
      <c r="CL17" s="812" t="str">
        <f t="shared" si="15"/>
        <v>-</v>
      </c>
      <c r="CM17" s="813">
        <f t="shared" si="16"/>
        <v>127.272727272727</v>
      </c>
      <c r="CN17" s="813">
        <f t="shared" si="17"/>
        <v>41.1764705882353</v>
      </c>
      <c r="CO17" s="813">
        <f t="shared" si="18"/>
        <v>82.3529411764706</v>
      </c>
      <c r="CP17" s="813">
        <f t="shared" si="19"/>
        <v>50</v>
      </c>
      <c r="CQ17" s="814">
        <f t="shared" si="7"/>
        <v>22.5806451612903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3</v>
      </c>
      <c r="O18" s="678">
        <v>3</v>
      </c>
      <c r="P18" s="678">
        <v>2</v>
      </c>
      <c r="Q18" s="678">
        <v>3</v>
      </c>
      <c r="R18" s="696">
        <v>1</v>
      </c>
      <c r="S18" s="697">
        <v>2</v>
      </c>
      <c r="T18" s="549"/>
      <c r="U18" s="520">
        <v>7</v>
      </c>
      <c r="V18" s="520">
        <v>1</v>
      </c>
      <c r="W18" s="520">
        <v>1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>
        <v>1</v>
      </c>
      <c r="AL18" s="726"/>
      <c r="AM18" s="727"/>
      <c r="AN18" s="697"/>
      <c r="AO18" s="725"/>
      <c r="AP18" s="726">
        <v>4</v>
      </c>
      <c r="AQ18" s="726"/>
      <c r="AR18" s="726">
        <v>2</v>
      </c>
      <c r="AS18" s="726"/>
      <c r="AT18" s="727"/>
      <c r="AU18" s="697">
        <v>1</v>
      </c>
      <c r="AV18" s="550"/>
      <c r="AW18" s="746">
        <v>6</v>
      </c>
      <c r="AX18" s="746">
        <v>3</v>
      </c>
      <c r="AY18" s="746">
        <v>3</v>
      </c>
      <c r="AZ18" s="746"/>
      <c r="BA18" s="747"/>
      <c r="BB18" s="748">
        <v>1</v>
      </c>
      <c r="BC18" s="749"/>
      <c r="BD18" s="750">
        <v>9</v>
      </c>
      <c r="BE18" s="750">
        <v>4</v>
      </c>
      <c r="BF18" s="750">
        <v>5</v>
      </c>
      <c r="BG18" s="750"/>
      <c r="BH18" s="763"/>
      <c r="BI18" s="748">
        <v>1</v>
      </c>
      <c r="BJ18" s="749"/>
      <c r="BK18" s="750">
        <v>0.78</v>
      </c>
      <c r="BL18" s="750">
        <v>0.17</v>
      </c>
      <c r="BM18" s="750">
        <v>0.47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3</v>
      </c>
      <c r="BS18" s="771">
        <f t="shared" si="9"/>
        <v>3</v>
      </c>
      <c r="BT18" s="771">
        <f t="shared" si="9"/>
        <v>2</v>
      </c>
      <c r="BU18" s="771">
        <f t="shared" si="9"/>
        <v>3</v>
      </c>
      <c r="BV18" s="771">
        <f t="shared" si="1"/>
        <v>1</v>
      </c>
      <c r="BW18" s="771">
        <f t="shared" si="2"/>
        <v>2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3</v>
      </c>
      <c r="CG18" s="786">
        <f t="shared" si="12"/>
        <v>3</v>
      </c>
      <c r="CH18" s="786">
        <f t="shared" si="13"/>
        <v>2</v>
      </c>
      <c r="CI18" s="786">
        <f t="shared" si="14"/>
        <v>3</v>
      </c>
      <c r="CJ18" s="786">
        <f t="shared" si="4"/>
        <v>1</v>
      </c>
      <c r="CK18" s="786">
        <f t="shared" si="5"/>
        <v>2</v>
      </c>
      <c r="CL18" s="804" t="str">
        <f t="shared" si="15"/>
        <v>-</v>
      </c>
      <c r="CM18" s="805">
        <f t="shared" si="16"/>
        <v>26.9230769230769</v>
      </c>
      <c r="CN18" s="805">
        <f t="shared" si="17"/>
        <v>123.529411764706</v>
      </c>
      <c r="CO18" s="805">
        <f t="shared" si="18"/>
        <v>29.7872340425532</v>
      </c>
      <c r="CP18" s="805" t="str">
        <f t="shared" si="19"/>
        <v>-</v>
      </c>
      <c r="CQ18" s="806" t="str">
        <f t="shared" si="7"/>
        <v>-</v>
      </c>
      <c r="CR18" s="807">
        <f t="shared" si="20"/>
        <v>116.666666666667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2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96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3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144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240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J4" activePane="bottomRight" state="frozen"/>
      <selection/>
      <selection pane="topRight"/>
      <selection pane="bottomLeft"/>
      <selection pane="bottomRight" activeCell="R65" sqref="R65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2</v>
      </c>
      <c r="J3" s="535">
        <v>16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2</v>
      </c>
      <c r="R3" s="535"/>
      <c r="S3" s="555">
        <f>Q3+R3</f>
        <v>2</v>
      </c>
      <c r="T3" s="556">
        <f>IF(P3&lt;&gt;0,S3/P3*7,"-")</f>
        <v>100</v>
      </c>
      <c r="U3">
        <v>1850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9</v>
      </c>
      <c r="J4" s="538">
        <v>16</v>
      </c>
      <c r="K4" s="538"/>
      <c r="L4" s="537">
        <v>2</v>
      </c>
      <c r="M4" s="537">
        <v>11</v>
      </c>
      <c r="N4" s="539">
        <v>16</v>
      </c>
      <c r="O4" s="539">
        <v>22</v>
      </c>
      <c r="P4" s="539">
        <v>2.32</v>
      </c>
      <c r="Q4" s="557">
        <f t="shared" si="0"/>
        <v>9</v>
      </c>
      <c r="R4" s="538"/>
      <c r="S4" s="558">
        <f>Q4+R4</f>
        <v>9</v>
      </c>
      <c r="T4" s="559">
        <f>IF(P4&lt;&gt;0,S4/P4*7,"-")</f>
        <v>27.1551724137931</v>
      </c>
      <c r="U4">
        <v>1850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58.3333333333333</v>
      </c>
      <c r="U5">
        <v>2450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1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1</v>
      </c>
      <c r="R6" s="538"/>
      <c r="S6" s="558">
        <f t="shared" si="1"/>
        <v>1</v>
      </c>
      <c r="T6" s="559">
        <f t="shared" si="2"/>
        <v>350</v>
      </c>
      <c r="U6">
        <v>2450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/>
      <c r="O7" s="539">
        <v>3</v>
      </c>
      <c r="P7" s="539">
        <v>0.05</v>
      </c>
      <c r="Q7" s="557">
        <f t="shared" si="0"/>
        <v>4</v>
      </c>
      <c r="R7" s="538"/>
      <c r="S7" s="558">
        <f t="shared" si="1"/>
        <v>4</v>
      </c>
      <c r="T7" s="559">
        <f t="shared" si="2"/>
        <v>560</v>
      </c>
      <c r="U7">
        <v>2450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3</v>
      </c>
      <c r="J8" s="538">
        <v>4</v>
      </c>
      <c r="K8" s="538"/>
      <c r="L8" s="537"/>
      <c r="M8" s="537">
        <v>1</v>
      </c>
      <c r="N8" s="539">
        <v>2</v>
      </c>
      <c r="O8" s="539">
        <v>2</v>
      </c>
      <c r="P8" s="539">
        <v>0.17</v>
      </c>
      <c r="Q8" s="557">
        <f t="shared" si="0"/>
        <v>3</v>
      </c>
      <c r="R8" s="538"/>
      <c r="S8" s="558">
        <f t="shared" si="1"/>
        <v>3</v>
      </c>
      <c r="T8" s="559">
        <f t="shared" si="2"/>
        <v>123.529411764706</v>
      </c>
      <c r="U8">
        <v>2450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/>
      <c r="O9" s="539">
        <v>1</v>
      </c>
      <c r="P9" s="539">
        <v>0.02</v>
      </c>
      <c r="Q9" s="557">
        <f t="shared" si="0"/>
        <v>3</v>
      </c>
      <c r="R9" s="538"/>
      <c r="S9" s="558">
        <f t="shared" si="1"/>
        <v>3</v>
      </c>
      <c r="T9" s="559">
        <f t="shared" si="2"/>
        <v>1050</v>
      </c>
      <c r="U9">
        <v>2450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4</v>
      </c>
      <c r="J10" s="538">
        <v>9</v>
      </c>
      <c r="K10" s="538"/>
      <c r="L10" s="537">
        <v>1</v>
      </c>
      <c r="M10" s="537">
        <v>3</v>
      </c>
      <c r="N10" s="539">
        <v>4</v>
      </c>
      <c r="O10" s="539">
        <v>8</v>
      </c>
      <c r="P10" s="539">
        <v>0.62</v>
      </c>
      <c r="Q10" s="557">
        <f t="shared" si="0"/>
        <v>4</v>
      </c>
      <c r="R10" s="538"/>
      <c r="S10" s="558">
        <f t="shared" si="1"/>
        <v>4</v>
      </c>
      <c r="T10" s="559">
        <f t="shared" si="2"/>
        <v>45.1612903225806</v>
      </c>
      <c r="U10">
        <v>2450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7</v>
      </c>
      <c r="J11" s="541">
        <v>14</v>
      </c>
      <c r="K11" s="541"/>
      <c r="L11" s="540">
        <v>2</v>
      </c>
      <c r="M11" s="540">
        <v>6</v>
      </c>
      <c r="N11" s="542">
        <v>9</v>
      </c>
      <c r="O11" s="542">
        <v>9</v>
      </c>
      <c r="P11" s="542">
        <v>1.18</v>
      </c>
      <c r="Q11" s="560">
        <f t="shared" si="0"/>
        <v>7</v>
      </c>
      <c r="R11" s="541"/>
      <c r="S11" s="561">
        <f t="shared" si="1"/>
        <v>7</v>
      </c>
      <c r="T11" s="562">
        <f t="shared" si="2"/>
        <v>41.5254237288136</v>
      </c>
      <c r="U11">
        <v>2450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3</v>
      </c>
      <c r="J12" s="541">
        <v>16</v>
      </c>
      <c r="K12" s="541"/>
      <c r="L12" s="540"/>
      <c r="M12" s="540">
        <v>2</v>
      </c>
      <c r="N12" s="542">
        <v>3</v>
      </c>
      <c r="O12" s="542">
        <v>4</v>
      </c>
      <c r="P12" s="543">
        <v>0.31</v>
      </c>
      <c r="Q12" s="563">
        <f t="shared" si="0"/>
        <v>3</v>
      </c>
      <c r="R12" s="564"/>
      <c r="S12" s="565">
        <f t="shared" si="1"/>
        <v>3</v>
      </c>
      <c r="T12" s="566">
        <f t="shared" si="2"/>
        <v>67.741935483871</v>
      </c>
      <c r="U12">
        <v>2450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2</v>
      </c>
      <c r="R13" s="552"/>
      <c r="S13" s="567">
        <f t="shared" si="1"/>
        <v>2</v>
      </c>
      <c r="T13" s="568" t="str">
        <f t="shared" si="2"/>
        <v>-</v>
      </c>
      <c r="U13">
        <v>2450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8</v>
      </c>
      <c r="K14" s="538"/>
      <c r="L14" s="537"/>
      <c r="M14" s="537">
        <v>1</v>
      </c>
      <c r="N14" s="539">
        <v>2</v>
      </c>
      <c r="O14" s="539">
        <v>2</v>
      </c>
      <c r="P14" s="539">
        <v>0.17</v>
      </c>
      <c r="Q14" s="557">
        <f t="shared" si="0"/>
        <v>3</v>
      </c>
      <c r="R14" s="538"/>
      <c r="S14" s="558">
        <f t="shared" si="1"/>
        <v>3</v>
      </c>
      <c r="T14" s="559">
        <f t="shared" si="2"/>
        <v>123.529411764706</v>
      </c>
      <c r="U14">
        <v>2450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26</v>
      </c>
      <c r="K15" s="538"/>
      <c r="L15" s="537"/>
      <c r="M15" s="537"/>
      <c r="N15" s="539">
        <v>1</v>
      </c>
      <c r="O15" s="539">
        <v>3</v>
      </c>
      <c r="P15" s="539">
        <v>0.08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350</v>
      </c>
      <c r="U15">
        <v>2450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3</v>
      </c>
      <c r="J16" s="538">
        <v>5</v>
      </c>
      <c r="K16" s="538"/>
      <c r="L16" s="537">
        <v>1</v>
      </c>
      <c r="M16" s="537">
        <v>1</v>
      </c>
      <c r="N16" s="539">
        <v>1</v>
      </c>
      <c r="O16" s="539">
        <v>1</v>
      </c>
      <c r="P16" s="539">
        <v>0.27</v>
      </c>
      <c r="Q16" s="557">
        <f t="shared" si="0"/>
        <v>3</v>
      </c>
      <c r="R16" s="538"/>
      <c r="S16" s="558">
        <f t="shared" si="1"/>
        <v>3</v>
      </c>
      <c r="T16" s="559">
        <f t="shared" si="2"/>
        <v>77.7777777777778</v>
      </c>
      <c r="U16">
        <v>2450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2450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3</v>
      </c>
      <c r="J18" s="538">
        <v>8</v>
      </c>
      <c r="K18" s="538"/>
      <c r="L18" s="537"/>
      <c r="M18" s="537">
        <v>1</v>
      </c>
      <c r="N18" s="539">
        <v>1</v>
      </c>
      <c r="O18" s="539">
        <v>2</v>
      </c>
      <c r="P18" s="539">
        <v>0.14</v>
      </c>
      <c r="Q18" s="557">
        <f t="shared" si="0"/>
        <v>3</v>
      </c>
      <c r="R18" s="538"/>
      <c r="S18" s="558">
        <f t="shared" si="1"/>
        <v>3</v>
      </c>
      <c r="T18" s="559">
        <f t="shared" si="2"/>
        <v>150</v>
      </c>
      <c r="U18">
        <v>2450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/>
      <c r="N19" s="542">
        <v>1</v>
      </c>
      <c r="O19" s="542">
        <v>1</v>
      </c>
      <c r="P19" s="542">
        <v>0.05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280</v>
      </c>
      <c r="U19">
        <v>2450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/>
      <c r="N20" s="550">
        <v>1</v>
      </c>
      <c r="O20" s="550">
        <v>2</v>
      </c>
      <c r="P20" s="550">
        <v>0.07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200</v>
      </c>
      <c r="U20">
        <v>2450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4</v>
      </c>
      <c r="J21" s="552">
        <v>4</v>
      </c>
      <c r="K21" s="552"/>
      <c r="L21" s="551"/>
      <c r="M21" s="551">
        <v>1</v>
      </c>
      <c r="N21" s="547">
        <v>2</v>
      </c>
      <c r="O21" s="547">
        <v>4</v>
      </c>
      <c r="P21" s="547">
        <v>0.2</v>
      </c>
      <c r="Q21" s="567">
        <f t="shared" si="0"/>
        <v>4</v>
      </c>
      <c r="R21" s="552"/>
      <c r="S21" s="567">
        <f t="shared" si="1"/>
        <v>4</v>
      </c>
      <c r="T21" s="568">
        <f t="shared" si="2"/>
        <v>140</v>
      </c>
      <c r="U21">
        <v>2650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4</v>
      </c>
      <c r="J22" s="538">
        <v>4</v>
      </c>
      <c r="K22" s="538"/>
      <c r="L22" s="537">
        <v>1</v>
      </c>
      <c r="M22" s="537">
        <v>4</v>
      </c>
      <c r="N22" s="539">
        <v>6</v>
      </c>
      <c r="O22" s="539">
        <v>9</v>
      </c>
      <c r="P22" s="539">
        <v>0.78</v>
      </c>
      <c r="Q22" s="557">
        <f t="shared" si="0"/>
        <v>4</v>
      </c>
      <c r="R22" s="538"/>
      <c r="S22" s="558">
        <f t="shared" si="1"/>
        <v>4</v>
      </c>
      <c r="T22" s="559">
        <f t="shared" si="2"/>
        <v>35.8974358974359</v>
      </c>
      <c r="U22">
        <v>2650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3</v>
      </c>
      <c r="J23" s="538">
        <v>35</v>
      </c>
      <c r="K23" s="538"/>
      <c r="L23" s="537">
        <v>2</v>
      </c>
      <c r="M23" s="537">
        <v>4</v>
      </c>
      <c r="N23" s="539">
        <v>6</v>
      </c>
      <c r="O23" s="539">
        <v>8</v>
      </c>
      <c r="P23" s="539">
        <v>0.91</v>
      </c>
      <c r="Q23" s="557">
        <f t="shared" si="0"/>
        <v>3</v>
      </c>
      <c r="R23" s="538"/>
      <c r="S23" s="558">
        <f t="shared" si="1"/>
        <v>3</v>
      </c>
      <c r="T23" s="559">
        <f t="shared" si="2"/>
        <v>23.0769230769231</v>
      </c>
      <c r="U23">
        <v>2650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2</v>
      </c>
      <c r="J24" s="538">
        <v>3</v>
      </c>
      <c r="K24" s="538"/>
      <c r="L24" s="537">
        <v>3</v>
      </c>
      <c r="M24" s="537">
        <v>6</v>
      </c>
      <c r="N24" s="539">
        <v>8</v>
      </c>
      <c r="O24" s="539">
        <v>11</v>
      </c>
      <c r="P24" s="539">
        <v>1.32</v>
      </c>
      <c r="Q24" s="557">
        <f t="shared" si="0"/>
        <v>2</v>
      </c>
      <c r="R24" s="538">
        <v>3</v>
      </c>
      <c r="S24" s="558">
        <f t="shared" si="1"/>
        <v>5</v>
      </c>
      <c r="T24" s="559">
        <f t="shared" si="2"/>
        <v>26.5151515151515</v>
      </c>
      <c r="U24">
        <v>2650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5</v>
      </c>
      <c r="J25" s="538">
        <v>5</v>
      </c>
      <c r="K25" s="538"/>
      <c r="L25" s="537">
        <v>1</v>
      </c>
      <c r="M25" s="537">
        <v>4</v>
      </c>
      <c r="N25" s="539">
        <v>5</v>
      </c>
      <c r="O25" s="539">
        <v>8</v>
      </c>
      <c r="P25" s="539">
        <v>0.73</v>
      </c>
      <c r="Q25" s="557">
        <f t="shared" si="0"/>
        <v>5</v>
      </c>
      <c r="R25" s="538"/>
      <c r="S25" s="558">
        <f t="shared" si="1"/>
        <v>5</v>
      </c>
      <c r="T25" s="559">
        <f t="shared" si="2"/>
        <v>47.9452054794521</v>
      </c>
      <c r="U25">
        <v>2650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5</v>
      </c>
      <c r="J26" s="538">
        <v>26</v>
      </c>
      <c r="K26" s="538"/>
      <c r="L26" s="537">
        <v>1</v>
      </c>
      <c r="M26" s="537">
        <v>2</v>
      </c>
      <c r="N26" s="539">
        <v>4</v>
      </c>
      <c r="O26" s="539">
        <v>8</v>
      </c>
      <c r="P26" s="539">
        <v>0.55</v>
      </c>
      <c r="Q26" s="557">
        <f t="shared" si="0"/>
        <v>5</v>
      </c>
      <c r="R26" s="538"/>
      <c r="S26" s="558">
        <f t="shared" si="1"/>
        <v>5</v>
      </c>
      <c r="T26" s="559">
        <f t="shared" si="2"/>
        <v>63.6363636363636</v>
      </c>
      <c r="U26">
        <v>2650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2</v>
      </c>
      <c r="J27" s="541">
        <v>10</v>
      </c>
      <c r="K27" s="541"/>
      <c r="L27" s="540">
        <v>2</v>
      </c>
      <c r="M27" s="540">
        <v>4</v>
      </c>
      <c r="N27" s="542">
        <v>4</v>
      </c>
      <c r="O27" s="542">
        <v>6</v>
      </c>
      <c r="P27" s="542">
        <v>1.16</v>
      </c>
      <c r="Q27" s="560">
        <f t="shared" si="0"/>
        <v>2</v>
      </c>
      <c r="R27" s="541">
        <v>3</v>
      </c>
      <c r="S27" s="561">
        <f t="shared" si="1"/>
        <v>5</v>
      </c>
      <c r="T27" s="562">
        <f t="shared" si="2"/>
        <v>30.1724137931035</v>
      </c>
      <c r="U27">
        <v>2650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700</v>
      </c>
      <c r="U28">
        <v>2650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2650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150</v>
      </c>
      <c r="U30">
        <v>2650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2650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2650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/>
      <c r="J33" s="538"/>
      <c r="K33" s="538"/>
      <c r="L33" s="537"/>
      <c r="M33" s="537">
        <v>1</v>
      </c>
      <c r="N33" s="539">
        <v>1</v>
      </c>
      <c r="O33" s="539">
        <v>3</v>
      </c>
      <c r="P33" s="539">
        <v>0.15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2650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2650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2450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2450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2450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2450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2450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2</v>
      </c>
      <c r="J40" s="538">
        <v>13</v>
      </c>
      <c r="K40" s="538"/>
      <c r="L40" s="537">
        <v>2</v>
      </c>
      <c r="M40" s="537">
        <v>3</v>
      </c>
      <c r="N40" s="539">
        <v>3</v>
      </c>
      <c r="O40" s="539">
        <v>5</v>
      </c>
      <c r="P40" s="539">
        <v>1.04</v>
      </c>
      <c r="Q40" s="557">
        <f t="shared" si="3"/>
        <v>2</v>
      </c>
      <c r="R40" s="538">
        <v>3</v>
      </c>
      <c r="S40" s="558">
        <f t="shared" si="1"/>
        <v>5</v>
      </c>
      <c r="T40" s="559">
        <f t="shared" si="2"/>
        <v>33.6538461538462</v>
      </c>
      <c r="U40">
        <v>2450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2450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700</v>
      </c>
      <c r="U42">
        <v>2450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2450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2450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2</v>
      </c>
      <c r="J45" s="538">
        <v>12</v>
      </c>
      <c r="K45" s="538"/>
      <c r="L45" s="537">
        <v>1</v>
      </c>
      <c r="M45" s="537">
        <v>1</v>
      </c>
      <c r="N45" s="539">
        <v>1</v>
      </c>
      <c r="O45" s="539">
        <v>3</v>
      </c>
      <c r="P45" s="539">
        <v>0.3</v>
      </c>
      <c r="Q45" s="557">
        <f t="shared" si="3"/>
        <v>2</v>
      </c>
      <c r="R45" s="538"/>
      <c r="S45" s="558">
        <f t="shared" si="4"/>
        <v>2</v>
      </c>
      <c r="T45" s="559">
        <f t="shared" si="5"/>
        <v>46.6666666666667</v>
      </c>
      <c r="U45">
        <v>2450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2</v>
      </c>
      <c r="J46" s="538">
        <v>20</v>
      </c>
      <c r="K46" s="538"/>
      <c r="L46" s="537"/>
      <c r="M46" s="537">
        <v>1</v>
      </c>
      <c r="N46" s="539">
        <v>2</v>
      </c>
      <c r="O46" s="539">
        <v>3</v>
      </c>
      <c r="P46" s="539">
        <v>0.19</v>
      </c>
      <c r="Q46" s="557">
        <f t="shared" si="3"/>
        <v>2</v>
      </c>
      <c r="R46" s="538"/>
      <c r="S46" s="558">
        <f t="shared" si="4"/>
        <v>2</v>
      </c>
      <c r="T46" s="559">
        <f t="shared" si="5"/>
        <v>73.6842105263158</v>
      </c>
      <c r="U46">
        <v>2450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13</v>
      </c>
      <c r="K47" s="538"/>
      <c r="L47" s="537"/>
      <c r="M47" s="537">
        <v>2</v>
      </c>
      <c r="N47" s="539">
        <v>3</v>
      </c>
      <c r="O47" s="539">
        <v>3</v>
      </c>
      <c r="P47" s="539">
        <v>0.29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72.4137931034483</v>
      </c>
      <c r="U47">
        <v>2450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3</v>
      </c>
      <c r="J48" s="541">
        <v>3</v>
      </c>
      <c r="K48" s="541"/>
      <c r="L48" s="540"/>
      <c r="M48" s="540">
        <v>1</v>
      </c>
      <c r="N48" s="542">
        <v>3</v>
      </c>
      <c r="O48" s="542">
        <v>5</v>
      </c>
      <c r="P48" s="542">
        <v>0.25</v>
      </c>
      <c r="Q48" s="560">
        <f t="shared" si="3"/>
        <v>3</v>
      </c>
      <c r="R48" s="541"/>
      <c r="S48" s="561">
        <f t="shared" si="4"/>
        <v>3</v>
      </c>
      <c r="T48" s="562">
        <f t="shared" si="5"/>
        <v>84</v>
      </c>
      <c r="U48">
        <v>2450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1</v>
      </c>
      <c r="J49" s="541">
        <v>5</v>
      </c>
      <c r="K49" s="541"/>
      <c r="L49" s="540">
        <v>1</v>
      </c>
      <c r="M49" s="540">
        <v>3</v>
      </c>
      <c r="N49" s="542">
        <v>4</v>
      </c>
      <c r="O49" s="542">
        <v>4</v>
      </c>
      <c r="P49" s="542">
        <v>0.91</v>
      </c>
      <c r="Q49" s="560">
        <f t="shared" si="3"/>
        <v>1</v>
      </c>
      <c r="R49" s="541">
        <v>3</v>
      </c>
      <c r="S49" s="561">
        <f t="shared" si="4"/>
        <v>4</v>
      </c>
      <c r="T49" s="562">
        <f t="shared" si="5"/>
        <v>30.7692307692308</v>
      </c>
      <c r="U49">
        <v>2450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1</v>
      </c>
      <c r="J50" s="545">
        <v>3</v>
      </c>
      <c r="K50" s="545"/>
      <c r="L50" s="544">
        <v>1</v>
      </c>
      <c r="M50" s="544">
        <v>2</v>
      </c>
      <c r="N50" s="546">
        <v>4</v>
      </c>
      <c r="O50" s="546">
        <v>4</v>
      </c>
      <c r="P50" s="546">
        <v>0.84</v>
      </c>
      <c r="Q50" s="572">
        <f t="shared" si="3"/>
        <v>1</v>
      </c>
      <c r="R50" s="545">
        <v>3</v>
      </c>
      <c r="S50" s="573">
        <f t="shared" si="4"/>
        <v>4</v>
      </c>
      <c r="T50" s="574">
        <f t="shared" si="5"/>
        <v>33.3333333333333</v>
      </c>
      <c r="U50">
        <v>2450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2</v>
      </c>
      <c r="J51" s="538">
        <v>8</v>
      </c>
      <c r="K51" s="538"/>
      <c r="L51" s="537">
        <v>1</v>
      </c>
      <c r="M51" s="537">
        <v>1</v>
      </c>
      <c r="N51" s="539">
        <v>1</v>
      </c>
      <c r="O51" s="539">
        <v>2</v>
      </c>
      <c r="P51" s="539">
        <v>0.29</v>
      </c>
      <c r="Q51" s="557">
        <f t="shared" si="3"/>
        <v>2</v>
      </c>
      <c r="R51" s="538"/>
      <c r="S51" s="558">
        <f t="shared" si="4"/>
        <v>2</v>
      </c>
      <c r="T51" s="559">
        <f t="shared" si="5"/>
        <v>48.2758620689655</v>
      </c>
      <c r="U51">
        <v>2450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2</v>
      </c>
      <c r="J52" s="538">
        <v>3</v>
      </c>
      <c r="K52" s="538"/>
      <c r="L52" s="537"/>
      <c r="M52" s="537">
        <v>1</v>
      </c>
      <c r="N52" s="539">
        <v>2</v>
      </c>
      <c r="O52" s="539">
        <v>4</v>
      </c>
      <c r="P52" s="539">
        <v>0.2</v>
      </c>
      <c r="Q52" s="557">
        <f t="shared" si="3"/>
        <v>2</v>
      </c>
      <c r="R52" s="538"/>
      <c r="S52" s="558">
        <f t="shared" ref="S52:S57" si="6">Q52+R52</f>
        <v>2</v>
      </c>
      <c r="T52" s="559">
        <f t="shared" ref="T52:T57" si="7">IF(P52&lt;&gt;0,S52/P52*7,"-")</f>
        <v>70</v>
      </c>
      <c r="U52">
        <v>2450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9</v>
      </c>
      <c r="K53" s="538"/>
      <c r="L53" s="537">
        <v>2</v>
      </c>
      <c r="M53" s="537">
        <v>2</v>
      </c>
      <c r="N53" s="539">
        <v>2</v>
      </c>
      <c r="O53" s="539">
        <v>4</v>
      </c>
      <c r="P53" s="539">
        <v>0.57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24.5614035087719</v>
      </c>
      <c r="U53">
        <v>2450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82.3529411764706</v>
      </c>
      <c r="U54">
        <v>2450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4</v>
      </c>
      <c r="J55" s="538">
        <v>7</v>
      </c>
      <c r="K55" s="538"/>
      <c r="L55" s="537">
        <v>1</v>
      </c>
      <c r="M55" s="537">
        <v>2</v>
      </c>
      <c r="N55" s="539">
        <v>3</v>
      </c>
      <c r="O55" s="539">
        <v>5</v>
      </c>
      <c r="P55" s="539">
        <v>0.47</v>
      </c>
      <c r="Q55" s="557">
        <f t="shared" si="3"/>
        <v>4</v>
      </c>
      <c r="R55" s="538"/>
      <c r="S55" s="558">
        <f t="shared" si="6"/>
        <v>4</v>
      </c>
      <c r="T55" s="559">
        <f t="shared" si="7"/>
        <v>59.5744680851064</v>
      </c>
      <c r="U55">
        <v>2450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1</v>
      </c>
      <c r="J56" s="541">
        <v>14</v>
      </c>
      <c r="K56" s="541"/>
      <c r="L56" s="540">
        <v>1</v>
      </c>
      <c r="M56" s="540">
        <v>2</v>
      </c>
      <c r="N56" s="542">
        <v>2</v>
      </c>
      <c r="O56" s="542">
        <v>2</v>
      </c>
      <c r="P56" s="542">
        <v>0.74</v>
      </c>
      <c r="Q56" s="560">
        <f t="shared" si="3"/>
        <v>1</v>
      </c>
      <c r="R56" s="541">
        <v>3</v>
      </c>
      <c r="S56" s="561">
        <f t="shared" si="6"/>
        <v>4</v>
      </c>
      <c r="T56" s="562">
        <f t="shared" si="7"/>
        <v>37.8378378378378</v>
      </c>
      <c r="U56">
        <v>2450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2</v>
      </c>
      <c r="J57" s="541">
        <v>4</v>
      </c>
      <c r="K57" s="541"/>
      <c r="L57" s="540"/>
      <c r="M57" s="540">
        <v>1</v>
      </c>
      <c r="N57" s="542">
        <v>1</v>
      </c>
      <c r="O57" s="542">
        <v>2</v>
      </c>
      <c r="P57" s="542">
        <v>0.14</v>
      </c>
      <c r="Q57" s="560">
        <f t="shared" si="3"/>
        <v>2</v>
      </c>
      <c r="R57" s="541"/>
      <c r="S57" s="561">
        <f t="shared" si="6"/>
        <v>2</v>
      </c>
      <c r="T57" s="562">
        <f t="shared" si="7"/>
        <v>100</v>
      </c>
      <c r="U57">
        <v>2450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2</v>
      </c>
      <c r="R58" s="545"/>
      <c r="S58" s="573">
        <f t="shared" ref="S58:S67" si="8">Q58+R58</f>
        <v>2</v>
      </c>
      <c r="T58" s="574" t="str">
        <f t="shared" ref="T58:T67" si="9">IF(P58&lt;&gt;0,S58/P58*7,"-")</f>
        <v>-</v>
      </c>
      <c r="U58">
        <v>2450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2450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/>
      <c r="O60" s="539">
        <v>1</v>
      </c>
      <c r="P60" s="539">
        <v>0.02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700</v>
      </c>
      <c r="U60">
        <v>2450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280</v>
      </c>
      <c r="U61">
        <v>2450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12</v>
      </c>
      <c r="K62" s="538"/>
      <c r="L62" s="537">
        <v>2</v>
      </c>
      <c r="M62" s="537">
        <v>2</v>
      </c>
      <c r="N62" s="539">
        <v>2</v>
      </c>
      <c r="O62" s="539">
        <v>3</v>
      </c>
      <c r="P62" s="539">
        <v>0.91</v>
      </c>
      <c r="Q62" s="557">
        <f t="shared" si="3"/>
        <v>2</v>
      </c>
      <c r="R62" s="538">
        <v>3</v>
      </c>
      <c r="S62" s="558">
        <f t="shared" si="8"/>
        <v>5</v>
      </c>
      <c r="T62" s="559">
        <f t="shared" si="9"/>
        <v>38.4615384615385</v>
      </c>
      <c r="U62">
        <v>2450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700</v>
      </c>
      <c r="U63">
        <v>2450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2</v>
      </c>
      <c r="J64" s="541">
        <v>10</v>
      </c>
      <c r="K64" s="541"/>
      <c r="L64" s="540"/>
      <c r="M64" s="540">
        <v>2</v>
      </c>
      <c r="N64" s="542">
        <v>2</v>
      </c>
      <c r="O64" s="542">
        <v>2</v>
      </c>
      <c r="P64" s="542">
        <v>0.24</v>
      </c>
      <c r="Q64" s="560">
        <f t="shared" si="3"/>
        <v>2</v>
      </c>
      <c r="R64" s="541"/>
      <c r="S64" s="561">
        <f t="shared" si="8"/>
        <v>2</v>
      </c>
      <c r="T64" s="562">
        <f t="shared" si="9"/>
        <v>58.3333333333333</v>
      </c>
      <c r="U64">
        <v>2450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/>
      <c r="P65" s="542"/>
      <c r="Q65" s="560">
        <f t="shared" si="3"/>
        <v>0</v>
      </c>
      <c r="R65" s="541"/>
      <c r="S65" s="561">
        <f t="shared" si="8"/>
        <v>0</v>
      </c>
      <c r="T65" s="562" t="str">
        <f t="shared" si="9"/>
        <v>-</v>
      </c>
      <c r="U65">
        <v>2450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2450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/>
      <c r="N67" s="539">
        <v>1</v>
      </c>
      <c r="O67" s="539">
        <v>1</v>
      </c>
      <c r="P67" s="539">
        <v>0.05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280</v>
      </c>
      <c r="U67">
        <v>2450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2450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3</v>
      </c>
      <c r="J69" s="538">
        <v>5</v>
      </c>
      <c r="K69" s="538"/>
      <c r="L69" s="537"/>
      <c r="M69" s="537">
        <v>2</v>
      </c>
      <c r="N69" s="539">
        <v>2</v>
      </c>
      <c r="O69" s="539">
        <v>2</v>
      </c>
      <c r="P69" s="539">
        <v>0.24</v>
      </c>
      <c r="Q69" s="557">
        <f t="shared" si="10"/>
        <v>3</v>
      </c>
      <c r="R69" s="538"/>
      <c r="S69" s="558">
        <f t="shared" si="11"/>
        <v>3</v>
      </c>
      <c r="T69" s="559">
        <f t="shared" si="12"/>
        <v>87.5</v>
      </c>
      <c r="U69">
        <v>2450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/>
      <c r="O70" s="539">
        <v>1</v>
      </c>
      <c r="P70" s="539">
        <v>0.02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1400</v>
      </c>
      <c r="U70">
        <v>2450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2450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2</v>
      </c>
      <c r="J72" s="538">
        <v>5</v>
      </c>
      <c r="K72" s="538"/>
      <c r="L72" s="537">
        <v>1</v>
      </c>
      <c r="M72" s="537">
        <v>1</v>
      </c>
      <c r="N72" s="539">
        <v>1</v>
      </c>
      <c r="O72" s="539">
        <v>2</v>
      </c>
      <c r="P72" s="539">
        <v>0.29</v>
      </c>
      <c r="Q72" s="557">
        <f t="shared" si="10"/>
        <v>2</v>
      </c>
      <c r="R72" s="538"/>
      <c r="S72" s="558">
        <f t="shared" si="11"/>
        <v>2</v>
      </c>
      <c r="T72" s="559">
        <f t="shared" si="12"/>
        <v>48.2758620689655</v>
      </c>
      <c r="U72">
        <v>2450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/>
      <c r="J73" s="549"/>
      <c r="K73" s="549"/>
      <c r="L73" s="548"/>
      <c r="M73" s="548">
        <v>1</v>
      </c>
      <c r="N73" s="550">
        <v>1</v>
      </c>
      <c r="O73" s="550">
        <v>1</v>
      </c>
      <c r="P73" s="550">
        <v>0.12</v>
      </c>
      <c r="Q73" s="569">
        <f t="shared" si="10"/>
        <v>0</v>
      </c>
      <c r="R73" s="549"/>
      <c r="S73" s="570">
        <f t="shared" si="11"/>
        <v>0</v>
      </c>
      <c r="T73" s="571">
        <f t="shared" si="12"/>
        <v>0</v>
      </c>
      <c r="U73">
        <v>2450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140</v>
      </c>
      <c r="U74">
        <v>2450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2450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/>
      <c r="O76" s="539">
        <v>2</v>
      </c>
      <c r="P76" s="539">
        <v>0.03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466.666666666667</v>
      </c>
      <c r="U76">
        <v>2450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4</v>
      </c>
      <c r="J77" s="538">
        <v>7</v>
      </c>
      <c r="K77" s="538"/>
      <c r="L77" s="537"/>
      <c r="M77" s="537">
        <v>1</v>
      </c>
      <c r="N77" s="539">
        <v>1</v>
      </c>
      <c r="O77" s="539">
        <v>3</v>
      </c>
      <c r="P77" s="539">
        <v>0.15</v>
      </c>
      <c r="Q77" s="557">
        <f t="shared" si="10"/>
        <v>4</v>
      </c>
      <c r="R77" s="538"/>
      <c r="S77" s="558">
        <f t="shared" si="11"/>
        <v>4</v>
      </c>
      <c r="T77" s="559">
        <f t="shared" si="12"/>
        <v>186.666666666667</v>
      </c>
      <c r="U77">
        <v>2450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2</v>
      </c>
      <c r="R78" s="538"/>
      <c r="S78" s="558">
        <f t="shared" si="11"/>
        <v>2</v>
      </c>
      <c r="T78" s="559">
        <f t="shared" si="12"/>
        <v>200</v>
      </c>
      <c r="U78">
        <v>2450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300</v>
      </c>
      <c r="U79">
        <v>2450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1</v>
      </c>
      <c r="P80" s="550">
        <v>0.05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420</v>
      </c>
      <c r="U80">
        <v>2450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3</v>
      </c>
      <c r="J24" s="511">
        <v>38</v>
      </c>
      <c r="K24" s="512">
        <f t="shared" si="2"/>
        <v>114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3</v>
      </c>
      <c r="J27" s="514">
        <v>38</v>
      </c>
      <c r="K27" s="515">
        <f t="shared" si="2"/>
        <v>114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3</v>
      </c>
      <c r="J40" s="511">
        <v>36</v>
      </c>
      <c r="K40" s="512">
        <f t="shared" si="2"/>
        <v>108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3</v>
      </c>
      <c r="J49" s="511">
        <v>36</v>
      </c>
      <c r="K49" s="512">
        <f t="shared" si="3"/>
        <v>108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3</v>
      </c>
      <c r="J50" s="511">
        <v>36</v>
      </c>
      <c r="K50" s="512">
        <f t="shared" si="3"/>
        <v>108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3</v>
      </c>
      <c r="J56" s="511">
        <v>36</v>
      </c>
      <c r="K56" s="512">
        <f t="shared" si="3"/>
        <v>108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3</v>
      </c>
      <c r="J62" s="511">
        <v>36</v>
      </c>
      <c r="K62" s="512">
        <f t="shared" si="3"/>
        <v>108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21</v>
      </c>
      <c r="J81" s="524"/>
      <c r="K81" s="524">
        <f>SUM(K3:K80)</f>
        <v>768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183" activePane="bottomRight" state="frozen"/>
      <selection/>
      <selection pane="topRight"/>
      <selection pane="bottomLeft"/>
      <selection pane="bottomRight" activeCell="U147" sqref="U147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1350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1350</v>
      </c>
      <c r="L5" s="412">
        <v>7</v>
      </c>
      <c r="M5" s="62">
        <v>25</v>
      </c>
      <c r="N5" s="62"/>
      <c r="O5" s="413">
        <v>1</v>
      </c>
      <c r="P5" s="413">
        <v>1</v>
      </c>
      <c r="Q5" s="413">
        <v>1</v>
      </c>
      <c r="R5" s="413">
        <v>1</v>
      </c>
      <c r="S5" s="413">
        <v>0.27</v>
      </c>
      <c r="T5" s="427">
        <f t="shared" si="0"/>
        <v>7</v>
      </c>
      <c r="U5" s="82"/>
      <c r="V5" s="427">
        <f t="shared" si="1"/>
        <v>7</v>
      </c>
      <c r="W5" s="428">
        <f t="shared" si="2"/>
        <v>181.481481481481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1350</v>
      </c>
      <c r="L6" s="412">
        <v>5</v>
      </c>
      <c r="M6" s="62">
        <v>15</v>
      </c>
      <c r="N6" s="62"/>
      <c r="O6" s="413">
        <v>1</v>
      </c>
      <c r="P6" s="413">
        <v>2</v>
      </c>
      <c r="Q6" s="413">
        <v>2</v>
      </c>
      <c r="R6" s="413">
        <v>2</v>
      </c>
      <c r="S6" s="413">
        <v>0.39</v>
      </c>
      <c r="T6" s="427">
        <f t="shared" si="0"/>
        <v>5</v>
      </c>
      <c r="U6" s="82"/>
      <c r="V6" s="427">
        <f t="shared" si="1"/>
        <v>5</v>
      </c>
      <c r="W6" s="428">
        <f t="shared" si="2"/>
        <v>89.7435897435897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1350</v>
      </c>
      <c r="L7" s="414">
        <v>2</v>
      </c>
      <c r="M7" s="65">
        <v>22</v>
      </c>
      <c r="N7" s="65"/>
      <c r="O7" s="415">
        <v>1</v>
      </c>
      <c r="P7" s="415">
        <v>4</v>
      </c>
      <c r="Q7" s="415">
        <v>5</v>
      </c>
      <c r="R7" s="415">
        <v>8</v>
      </c>
      <c r="S7" s="415">
        <v>0.73</v>
      </c>
      <c r="T7" s="429">
        <f t="shared" si="0"/>
        <v>2</v>
      </c>
      <c r="U7" s="84">
        <v>3</v>
      </c>
      <c r="V7" s="430">
        <f t="shared" si="1"/>
        <v>5</v>
      </c>
      <c r="W7" s="431">
        <f t="shared" si="2"/>
        <v>47.9452054794521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1350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1350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1350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350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1350</v>
      </c>
      <c r="L11" s="414">
        <v>4</v>
      </c>
      <c r="M11" s="65">
        <v>5</v>
      </c>
      <c r="N11" s="65"/>
      <c r="O11" s="415">
        <v>2</v>
      </c>
      <c r="P11" s="415">
        <v>3</v>
      </c>
      <c r="Q11" s="415">
        <v>3</v>
      </c>
      <c r="R11" s="415">
        <v>3</v>
      </c>
      <c r="S11" s="415">
        <v>0.66</v>
      </c>
      <c r="T11" s="429">
        <f t="shared" si="0"/>
        <v>4</v>
      </c>
      <c r="U11" s="84"/>
      <c r="V11" s="430">
        <f t="shared" si="1"/>
        <v>4</v>
      </c>
      <c r="W11" s="431">
        <f t="shared" si="2"/>
        <v>42.4242424242424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1350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1350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1350</v>
      </c>
      <c r="L14" s="412">
        <v>6</v>
      </c>
      <c r="M14" s="62">
        <v>18</v>
      </c>
      <c r="N14" s="62"/>
      <c r="O14" s="413"/>
      <c r="P14" s="413">
        <v>2</v>
      </c>
      <c r="Q14" s="413">
        <v>3</v>
      </c>
      <c r="R14" s="413">
        <v>3</v>
      </c>
      <c r="S14" s="413">
        <v>0.29</v>
      </c>
      <c r="T14" s="427">
        <f t="shared" si="0"/>
        <v>6</v>
      </c>
      <c r="U14" s="82"/>
      <c r="V14" s="427">
        <f t="shared" si="1"/>
        <v>6</v>
      </c>
      <c r="W14" s="428">
        <f t="shared" si="2"/>
        <v>144.827586206897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1350</v>
      </c>
      <c r="L15" s="414">
        <v>5</v>
      </c>
      <c r="M15" s="65">
        <v>31</v>
      </c>
      <c r="N15" s="65"/>
      <c r="O15" s="415">
        <v>2</v>
      </c>
      <c r="P15" s="415">
        <v>6</v>
      </c>
      <c r="Q15" s="415">
        <v>10</v>
      </c>
      <c r="R15" s="415">
        <v>10</v>
      </c>
      <c r="S15" s="415">
        <v>1.23</v>
      </c>
      <c r="T15" s="429">
        <f t="shared" si="0"/>
        <v>5</v>
      </c>
      <c r="U15" s="84"/>
      <c r="V15" s="430">
        <f t="shared" si="1"/>
        <v>5</v>
      </c>
      <c r="W15" s="431">
        <f t="shared" si="2"/>
        <v>28.4552845528455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1350</v>
      </c>
      <c r="L16" s="416">
        <v>13</v>
      </c>
      <c r="M16" s="67">
        <v>20</v>
      </c>
      <c r="N16" s="67"/>
      <c r="O16" s="417">
        <v>10</v>
      </c>
      <c r="P16" s="417">
        <v>29</v>
      </c>
      <c r="Q16" s="417">
        <v>45</v>
      </c>
      <c r="R16" s="417">
        <v>63</v>
      </c>
      <c r="S16" s="417">
        <v>6.79</v>
      </c>
      <c r="T16" s="432">
        <f t="shared" si="0"/>
        <v>13</v>
      </c>
      <c r="U16" s="68">
        <v>10</v>
      </c>
      <c r="V16" s="433">
        <f t="shared" si="1"/>
        <v>23</v>
      </c>
      <c r="W16" s="434">
        <f t="shared" si="2"/>
        <v>23.7113402061856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1350</v>
      </c>
      <c r="L17" s="412">
        <v>16</v>
      </c>
      <c r="M17" s="62">
        <v>47</v>
      </c>
      <c r="N17" s="62"/>
      <c r="O17" s="413">
        <v>9</v>
      </c>
      <c r="P17" s="413">
        <v>26</v>
      </c>
      <c r="Q17" s="413">
        <v>52</v>
      </c>
      <c r="R17" s="413">
        <v>75</v>
      </c>
      <c r="S17" s="413">
        <v>6.51</v>
      </c>
      <c r="T17" s="427">
        <f t="shared" si="0"/>
        <v>16</v>
      </c>
      <c r="U17" s="82">
        <v>5</v>
      </c>
      <c r="V17" s="427">
        <f t="shared" si="1"/>
        <v>21</v>
      </c>
      <c r="W17" s="428">
        <f t="shared" si="2"/>
        <v>22.5806451612903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1350</v>
      </c>
      <c r="L18" s="414">
        <v>10</v>
      </c>
      <c r="M18" s="65">
        <v>40</v>
      </c>
      <c r="N18" s="65"/>
      <c r="O18" s="415">
        <v>8</v>
      </c>
      <c r="P18" s="415">
        <v>19</v>
      </c>
      <c r="Q18" s="415">
        <v>30</v>
      </c>
      <c r="R18" s="415">
        <v>46</v>
      </c>
      <c r="S18" s="415">
        <v>4.3</v>
      </c>
      <c r="T18" s="429">
        <f t="shared" si="0"/>
        <v>10</v>
      </c>
      <c r="U18" s="84">
        <v>5</v>
      </c>
      <c r="V18" s="430">
        <f t="shared" si="1"/>
        <v>15</v>
      </c>
      <c r="W18" s="431">
        <f t="shared" si="2"/>
        <v>24.4186046511628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1550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1550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1550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1550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280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1550</v>
      </c>
      <c r="L23" s="416">
        <v>6</v>
      </c>
      <c r="M23" s="67">
        <v>80</v>
      </c>
      <c r="N23" s="67"/>
      <c r="O23" s="417"/>
      <c r="P23" s="417">
        <v>3</v>
      </c>
      <c r="Q23" s="417">
        <v>8</v>
      </c>
      <c r="R23" s="417">
        <v>20</v>
      </c>
      <c r="S23" s="417">
        <v>0.8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52.5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1550</v>
      </c>
      <c r="L24" s="412">
        <v>19</v>
      </c>
      <c r="M24" s="62">
        <v>180</v>
      </c>
      <c r="N24" s="62"/>
      <c r="O24" s="413">
        <v>4</v>
      </c>
      <c r="P24" s="413">
        <v>15</v>
      </c>
      <c r="Q24" s="413">
        <v>35</v>
      </c>
      <c r="R24" s="413">
        <v>75</v>
      </c>
      <c r="S24" s="413">
        <v>4.39</v>
      </c>
      <c r="T24" s="427">
        <f t="shared" si="0"/>
        <v>19</v>
      </c>
      <c r="U24" s="82"/>
      <c r="V24" s="427">
        <f t="shared" si="3"/>
        <v>19</v>
      </c>
      <c r="W24" s="428">
        <f t="shared" si="4"/>
        <v>30.2961275626424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1550</v>
      </c>
      <c r="L25" s="414">
        <v>19</v>
      </c>
      <c r="M25" s="65">
        <v>2</v>
      </c>
      <c r="N25" s="65"/>
      <c r="O25" s="415">
        <v>7</v>
      </c>
      <c r="P25" s="415">
        <v>28</v>
      </c>
      <c r="Q25" s="415">
        <v>70</v>
      </c>
      <c r="R25" s="415">
        <v>143</v>
      </c>
      <c r="S25" s="415">
        <v>7.68</v>
      </c>
      <c r="T25" s="429">
        <f t="shared" si="0"/>
        <v>19</v>
      </c>
      <c r="U25" s="84"/>
      <c r="V25" s="430">
        <f t="shared" si="3"/>
        <v>19</v>
      </c>
      <c r="W25" s="431">
        <f t="shared" si="4"/>
        <v>17.3177083333333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1350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3</v>
      </c>
      <c r="U26" s="68"/>
      <c r="V26" s="436">
        <f t="shared" si="3"/>
        <v>3</v>
      </c>
      <c r="W26" s="434">
        <f t="shared" si="4"/>
        <v>175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1350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3</v>
      </c>
      <c r="S27" s="413">
        <v>0.08</v>
      </c>
      <c r="T27" s="82">
        <f t="shared" si="0"/>
        <v>2</v>
      </c>
      <c r="U27" s="82"/>
      <c r="V27" s="438">
        <f t="shared" si="3"/>
        <v>2</v>
      </c>
      <c r="W27" s="428">
        <f t="shared" si="4"/>
        <v>175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1350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4</v>
      </c>
      <c r="U28" s="83"/>
      <c r="V28" s="440">
        <f t="shared" si="3"/>
        <v>4</v>
      </c>
      <c r="W28" s="441">
        <f t="shared" si="4"/>
        <v>200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1350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1350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1350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1350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1350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</v>
      </c>
      <c r="U33" s="84"/>
      <c r="V33" s="443">
        <f t="shared" si="3"/>
        <v>2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1350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1350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1350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1350</v>
      </c>
      <c r="L37" s="414">
        <v>3</v>
      </c>
      <c r="M37" s="65">
        <v>4</v>
      </c>
      <c r="N37" s="65"/>
      <c r="O37" s="423"/>
      <c r="P37" s="423"/>
      <c r="Q37" s="423"/>
      <c r="R37" s="423">
        <v>1</v>
      </c>
      <c r="S37" s="415">
        <v>0.02</v>
      </c>
      <c r="T37" s="84">
        <f t="shared" si="0"/>
        <v>3</v>
      </c>
      <c r="U37" s="84"/>
      <c r="V37" s="443">
        <f t="shared" si="3"/>
        <v>3</v>
      </c>
      <c r="W37" s="431">
        <f t="shared" si="4"/>
        <v>1050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1350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1350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1350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1250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3</v>
      </c>
      <c r="U41" s="68"/>
      <c r="V41" s="436">
        <f t="shared" si="3"/>
        <v>3</v>
      </c>
      <c r="W41" s="434">
        <f t="shared" si="4"/>
        <v>175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1250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1250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3</v>
      </c>
      <c r="U43" s="82"/>
      <c r="V43" s="438">
        <f t="shared" si="3"/>
        <v>3</v>
      </c>
      <c r="W43" s="428">
        <f t="shared" si="4"/>
        <v>175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1250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1250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1250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1250</v>
      </c>
      <c r="L47" s="418">
        <v>3</v>
      </c>
      <c r="M47" s="79">
        <v>2</v>
      </c>
      <c r="N47" s="79"/>
      <c r="O47" s="422"/>
      <c r="P47" s="422">
        <v>1</v>
      </c>
      <c r="Q47" s="422">
        <v>2</v>
      </c>
      <c r="R47" s="422">
        <v>2</v>
      </c>
      <c r="S47" s="419">
        <v>0.17</v>
      </c>
      <c r="T47" s="82">
        <f t="shared" si="0"/>
        <v>3</v>
      </c>
      <c r="U47" s="82"/>
      <c r="V47" s="438">
        <f t="shared" si="3"/>
        <v>3</v>
      </c>
      <c r="W47" s="428">
        <f t="shared" si="4"/>
        <v>123.529411764706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1250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1350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1350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280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1350</v>
      </c>
      <c r="L51" s="418">
        <v>4</v>
      </c>
      <c r="M51" s="79">
        <v>10</v>
      </c>
      <c r="N51" s="79"/>
      <c r="O51" s="422"/>
      <c r="P51" s="422">
        <v>1</v>
      </c>
      <c r="Q51" s="422">
        <v>1</v>
      </c>
      <c r="R51" s="422">
        <v>2</v>
      </c>
      <c r="S51" s="419">
        <v>0.14</v>
      </c>
      <c r="T51" s="82">
        <f t="shared" si="0"/>
        <v>4</v>
      </c>
      <c r="U51" s="82"/>
      <c r="V51" s="438">
        <f t="shared" si="3"/>
        <v>4</v>
      </c>
      <c r="W51" s="428">
        <f t="shared" si="4"/>
        <v>200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1350</v>
      </c>
      <c r="L52" s="414">
        <v>3</v>
      </c>
      <c r="M52" s="65">
        <v>2</v>
      </c>
      <c r="N52" s="65"/>
      <c r="O52" s="423"/>
      <c r="P52" s="423">
        <v>3</v>
      </c>
      <c r="Q52" s="423">
        <v>3</v>
      </c>
      <c r="R52" s="423">
        <v>3</v>
      </c>
      <c r="S52" s="415">
        <v>0.36</v>
      </c>
      <c r="T52" s="84">
        <f t="shared" si="0"/>
        <v>3</v>
      </c>
      <c r="U52" s="84"/>
      <c r="V52" s="443">
        <f t="shared" si="3"/>
        <v>3</v>
      </c>
      <c r="W52" s="431">
        <f t="shared" si="4"/>
        <v>58.3333333333333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1350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3</v>
      </c>
      <c r="U53" s="68"/>
      <c r="V53" s="436">
        <f t="shared" ref="V53:V87" si="5">T53+U53</f>
        <v>3</v>
      </c>
      <c r="W53" s="434">
        <f t="shared" ref="W53:W86" si="6">IF(S53&gt;0,V53/S53*7,"-")</f>
        <v>175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1350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1350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1350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87.5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1350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1350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1350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1350</v>
      </c>
      <c r="L60" s="414">
        <v>2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2</v>
      </c>
      <c r="U60" s="84"/>
      <c r="V60" s="443">
        <f t="shared" ref="V60" si="9">T60+U60</f>
        <v>2</v>
      </c>
      <c r="W60" s="431">
        <f t="shared" ref="W60" si="10">IF(S60&gt;0,V60/S60*7,"-")</f>
        <v>73.6842105263158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1250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1250</v>
      </c>
      <c r="L62" s="412">
        <v>6</v>
      </c>
      <c r="M62" s="62">
        <v>44</v>
      </c>
      <c r="N62" s="62"/>
      <c r="O62" s="413"/>
      <c r="P62" s="413">
        <v>2</v>
      </c>
      <c r="Q62" s="413">
        <v>2</v>
      </c>
      <c r="R62" s="413">
        <v>2</v>
      </c>
      <c r="S62" s="413">
        <v>0.24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175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1250</v>
      </c>
      <c r="L63" s="414">
        <v>9</v>
      </c>
      <c r="M63" s="65">
        <v>40</v>
      </c>
      <c r="N63" s="65"/>
      <c r="O63" s="415"/>
      <c r="P63" s="415">
        <v>3</v>
      </c>
      <c r="Q63" s="415">
        <v>3</v>
      </c>
      <c r="R63" s="415">
        <v>3</v>
      </c>
      <c r="S63" s="415">
        <v>0.36</v>
      </c>
      <c r="T63" s="429">
        <f t="shared" si="0"/>
        <v>9</v>
      </c>
      <c r="U63" s="84"/>
      <c r="V63" s="430">
        <f t="shared" si="5"/>
        <v>9</v>
      </c>
      <c r="W63" s="431">
        <f t="shared" si="6"/>
        <v>175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1350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1350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5</v>
      </c>
      <c r="S65" s="413">
        <v>0.32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1350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1350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1350</v>
      </c>
      <c r="L68" s="412">
        <v>3</v>
      </c>
      <c r="M68" s="62">
        <v>29</v>
      </c>
      <c r="N68" s="62"/>
      <c r="O68" s="421"/>
      <c r="P68" s="421">
        <v>3</v>
      </c>
      <c r="Q68" s="421">
        <v>3</v>
      </c>
      <c r="R68" s="421">
        <v>3</v>
      </c>
      <c r="S68" s="413">
        <v>0.36</v>
      </c>
      <c r="T68" s="62">
        <f t="shared" ref="T68:T131" si="11">IF($A$1="补货",L68+M68+N68,L68)</f>
        <v>3</v>
      </c>
      <c r="U68" s="82"/>
      <c r="V68" s="62">
        <f t="shared" si="5"/>
        <v>3</v>
      </c>
      <c r="W68" s="428">
        <f t="shared" si="6"/>
        <v>58.3333333333333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1350</v>
      </c>
      <c r="L69" s="414">
        <v>4</v>
      </c>
      <c r="M69" s="65">
        <v>5</v>
      </c>
      <c r="N69" s="65"/>
      <c r="O69" s="423">
        <v>2</v>
      </c>
      <c r="P69" s="423">
        <v>4</v>
      </c>
      <c r="Q69" s="423">
        <v>5</v>
      </c>
      <c r="R69" s="423">
        <v>6</v>
      </c>
      <c r="S69" s="415">
        <v>0.85</v>
      </c>
      <c r="T69" s="84">
        <f t="shared" si="11"/>
        <v>4</v>
      </c>
      <c r="U69" s="84"/>
      <c r="V69" s="65">
        <f t="shared" si="5"/>
        <v>4</v>
      </c>
      <c r="W69" s="431">
        <f t="shared" si="6"/>
        <v>32.9411764705882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1650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700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1650</v>
      </c>
      <c r="L71" s="412">
        <v>7</v>
      </c>
      <c r="M71" s="62">
        <v>20</v>
      </c>
      <c r="N71" s="62"/>
      <c r="O71" s="413">
        <v>1</v>
      </c>
      <c r="P71" s="413">
        <v>1</v>
      </c>
      <c r="Q71" s="413">
        <v>1</v>
      </c>
      <c r="R71" s="413">
        <v>2</v>
      </c>
      <c r="S71" s="413">
        <v>0.29</v>
      </c>
      <c r="T71" s="427">
        <f t="shared" si="11"/>
        <v>7</v>
      </c>
      <c r="U71" s="82"/>
      <c r="V71" s="427">
        <f t="shared" si="5"/>
        <v>7</v>
      </c>
      <c r="W71" s="428">
        <f t="shared" si="6"/>
        <v>168.965517241379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1650</v>
      </c>
      <c r="L72" s="412">
        <v>5</v>
      </c>
      <c r="M72" s="62">
        <v>16</v>
      </c>
      <c r="N72" s="62"/>
      <c r="O72" s="413"/>
      <c r="P72" s="413">
        <v>1</v>
      </c>
      <c r="Q72" s="413">
        <v>4</v>
      </c>
      <c r="R72" s="413">
        <v>4</v>
      </c>
      <c r="S72" s="413">
        <v>0.27</v>
      </c>
      <c r="T72" s="427">
        <f t="shared" si="11"/>
        <v>5</v>
      </c>
      <c r="U72" s="82"/>
      <c r="V72" s="427">
        <f t="shared" si="5"/>
        <v>5</v>
      </c>
      <c r="W72" s="428">
        <f t="shared" si="6"/>
        <v>129.62962962963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1650</v>
      </c>
      <c r="L73" s="412">
        <v>4</v>
      </c>
      <c r="M73" s="62">
        <v>11</v>
      </c>
      <c r="N73" s="62"/>
      <c r="O73" s="413">
        <v>2</v>
      </c>
      <c r="P73" s="413">
        <v>5</v>
      </c>
      <c r="Q73" s="413">
        <v>8</v>
      </c>
      <c r="R73" s="413">
        <v>10</v>
      </c>
      <c r="S73" s="413">
        <v>1.09</v>
      </c>
      <c r="T73" s="427">
        <f t="shared" si="11"/>
        <v>4</v>
      </c>
      <c r="U73" s="82"/>
      <c r="V73" s="427">
        <f t="shared" si="5"/>
        <v>4</v>
      </c>
      <c r="W73" s="428">
        <f t="shared" si="6"/>
        <v>25.6880733944954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1650</v>
      </c>
      <c r="L74" s="414">
        <v>11</v>
      </c>
      <c r="M74" s="65">
        <v>7</v>
      </c>
      <c r="N74" s="65"/>
      <c r="O74" s="415"/>
      <c r="P74" s="415">
        <v>7</v>
      </c>
      <c r="Q74" s="415">
        <v>14</v>
      </c>
      <c r="R74" s="415">
        <v>15</v>
      </c>
      <c r="S74" s="415">
        <v>1.21</v>
      </c>
      <c r="T74" s="429">
        <f t="shared" si="11"/>
        <v>11</v>
      </c>
      <c r="U74" s="84"/>
      <c r="V74" s="430">
        <f t="shared" si="5"/>
        <v>11</v>
      </c>
      <c r="W74" s="431">
        <f t="shared" si="6"/>
        <v>63.6363636363636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1250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1250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1250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1250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1250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1250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1250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1250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1350</v>
      </c>
      <c r="L83" s="416">
        <v>3</v>
      </c>
      <c r="M83" s="67">
        <v>11</v>
      </c>
      <c r="N83" s="67"/>
      <c r="O83" s="456"/>
      <c r="P83" s="456">
        <v>2</v>
      </c>
      <c r="Q83" s="456">
        <v>3</v>
      </c>
      <c r="R83" s="456">
        <v>3</v>
      </c>
      <c r="S83" s="456">
        <v>0.29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72.4137931034483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1350</v>
      </c>
      <c r="L84" s="412">
        <v>3</v>
      </c>
      <c r="M84" s="62">
        <v>10</v>
      </c>
      <c r="N84" s="62"/>
      <c r="O84" s="457"/>
      <c r="P84" s="457">
        <v>2</v>
      </c>
      <c r="Q84" s="457">
        <v>4</v>
      </c>
      <c r="R84" s="457">
        <v>8</v>
      </c>
      <c r="S84" s="457">
        <v>0.4</v>
      </c>
      <c r="T84" s="437">
        <f t="shared" si="11"/>
        <v>3</v>
      </c>
      <c r="U84" s="82"/>
      <c r="V84" s="438">
        <f t="shared" si="5"/>
        <v>3</v>
      </c>
      <c r="W84" s="428">
        <f t="shared" si="6"/>
        <v>52.5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1350</v>
      </c>
      <c r="L85" s="418"/>
      <c r="M85" s="455"/>
      <c r="N85" s="455"/>
      <c r="O85" s="458"/>
      <c r="P85" s="458">
        <v>3</v>
      </c>
      <c r="Q85" s="458">
        <v>10</v>
      </c>
      <c r="R85" s="458">
        <v>26</v>
      </c>
      <c r="S85" s="458">
        <v>0.96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1350</v>
      </c>
      <c r="L86" s="414"/>
      <c r="M86" s="459"/>
      <c r="N86" s="459"/>
      <c r="O86" s="460"/>
      <c r="P86" s="460">
        <v>9</v>
      </c>
      <c r="Q86" s="460">
        <v>19</v>
      </c>
      <c r="R86" s="460">
        <v>31</v>
      </c>
      <c r="S86" s="460">
        <v>1.78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1450</v>
      </c>
      <c r="L87" s="416"/>
      <c r="M87" s="67"/>
      <c r="N87" s="67"/>
      <c r="O87" s="456">
        <v>4</v>
      </c>
      <c r="P87" s="456">
        <v>15</v>
      </c>
      <c r="Q87" s="456">
        <v>19</v>
      </c>
      <c r="R87" s="456">
        <v>33</v>
      </c>
      <c r="S87" s="456">
        <v>2.83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1450</v>
      </c>
      <c r="L88" s="412">
        <v>12</v>
      </c>
      <c r="M88" s="62">
        <v>90</v>
      </c>
      <c r="N88" s="62"/>
      <c r="O88" s="457">
        <v>3</v>
      </c>
      <c r="P88" s="457">
        <v>20</v>
      </c>
      <c r="Q88" s="457">
        <v>38</v>
      </c>
      <c r="R88" s="457">
        <v>64</v>
      </c>
      <c r="S88" s="457">
        <v>4.53</v>
      </c>
      <c r="T88" s="427">
        <f t="shared" si="11"/>
        <v>12</v>
      </c>
      <c r="U88" s="82"/>
      <c r="V88" s="427">
        <f t="shared" ref="V88:V95" si="13">T88+U88</f>
        <v>12</v>
      </c>
      <c r="W88" s="428">
        <f t="shared" si="12"/>
        <v>18.5430463576159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1450</v>
      </c>
      <c r="L89" s="414">
        <v>11</v>
      </c>
      <c r="M89" s="65">
        <v>122</v>
      </c>
      <c r="N89" s="65"/>
      <c r="O89" s="460">
        <v>2</v>
      </c>
      <c r="P89" s="460">
        <v>11</v>
      </c>
      <c r="Q89" s="460">
        <v>22</v>
      </c>
      <c r="R89" s="460">
        <v>42</v>
      </c>
      <c r="S89" s="460">
        <v>2.49</v>
      </c>
      <c r="T89" s="429">
        <f t="shared" si="11"/>
        <v>11</v>
      </c>
      <c r="U89" s="84"/>
      <c r="V89" s="430">
        <f t="shared" si="13"/>
        <v>11</v>
      </c>
      <c r="W89" s="431">
        <f t="shared" si="12"/>
        <v>30.9236947791165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1350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1350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1350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1350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1350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1350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1350</v>
      </c>
      <c r="L96" s="414"/>
      <c r="M96" s="65">
        <v>15</v>
      </c>
      <c r="N96" s="65"/>
      <c r="O96" s="423">
        <v>4</v>
      </c>
      <c r="P96" s="423">
        <v>8</v>
      </c>
      <c r="Q96" s="423">
        <v>9</v>
      </c>
      <c r="R96" s="423">
        <v>9</v>
      </c>
      <c r="S96" s="415">
        <v>1.62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1350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1350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1350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1050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1050</v>
      </c>
      <c r="L104" s="412"/>
      <c r="M104" s="62">
        <v>4</v>
      </c>
      <c r="N104" s="62"/>
      <c r="O104" s="413">
        <v>1</v>
      </c>
      <c r="P104" s="413">
        <v>1</v>
      </c>
      <c r="Q104" s="413">
        <v>1</v>
      </c>
      <c r="R104" s="413">
        <v>1</v>
      </c>
      <c r="S104" s="413">
        <v>0.27</v>
      </c>
      <c r="T104" s="427">
        <f t="shared" si="11"/>
        <v>0</v>
      </c>
      <c r="U104" s="82"/>
      <c r="V104" s="427">
        <f t="shared" si="14"/>
        <v>0</v>
      </c>
      <c r="W104" s="428">
        <f t="shared" si="15"/>
        <v>0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1050</v>
      </c>
      <c r="L105" s="414"/>
      <c r="M105" s="466"/>
      <c r="N105" s="466"/>
      <c r="O105" s="415"/>
      <c r="P105" s="415"/>
      <c r="Q105" s="415"/>
      <c r="R105" s="415">
        <v>2</v>
      </c>
      <c r="S105" s="415">
        <v>0.03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1350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1350</v>
      </c>
      <c r="L107" s="412">
        <v>12</v>
      </c>
      <c r="M107" s="62">
        <v>8</v>
      </c>
      <c r="N107" s="62"/>
      <c r="O107" s="413">
        <v>1</v>
      </c>
      <c r="P107" s="413">
        <v>1</v>
      </c>
      <c r="Q107" s="413">
        <v>1</v>
      </c>
      <c r="R107" s="413">
        <v>1</v>
      </c>
      <c r="S107" s="413">
        <v>0.62</v>
      </c>
      <c r="T107" s="427">
        <f t="shared" si="11"/>
        <v>12</v>
      </c>
      <c r="U107" s="82"/>
      <c r="V107" s="427">
        <f t="shared" si="14"/>
        <v>12</v>
      </c>
      <c r="W107" s="428">
        <f t="shared" si="15"/>
        <v>135.483870967742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1350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1350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1350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1350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1350</v>
      </c>
      <c r="L113" s="412"/>
      <c r="M113" s="62">
        <v>8</v>
      </c>
      <c r="N113" s="62"/>
      <c r="O113" s="421"/>
      <c r="P113" s="421"/>
      <c r="Q113" s="421">
        <v>5</v>
      </c>
      <c r="R113" s="421">
        <v>5</v>
      </c>
      <c r="S113" s="413">
        <v>0.25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1350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1350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1350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1350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1250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1250</v>
      </c>
      <c r="L133" s="412">
        <v>1</v>
      </c>
      <c r="M133" s="62"/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1250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1250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1250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1250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1250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1250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1350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1350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1350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175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1350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1350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175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1350</v>
      </c>
      <c r="L145" s="412">
        <v>3</v>
      </c>
      <c r="M145" s="62">
        <v>3</v>
      </c>
      <c r="N145" s="62"/>
      <c r="O145" s="413">
        <v>1</v>
      </c>
      <c r="P145" s="413">
        <v>2</v>
      </c>
      <c r="Q145" s="413">
        <v>2</v>
      </c>
      <c r="R145" s="413">
        <v>2</v>
      </c>
      <c r="S145" s="413">
        <v>0.39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53.8461538461538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1350</v>
      </c>
      <c r="L146" s="412">
        <v>1</v>
      </c>
      <c r="M146" s="62">
        <v>3</v>
      </c>
      <c r="N146" s="62"/>
      <c r="O146" s="413">
        <v>1</v>
      </c>
      <c r="P146" s="413">
        <v>1</v>
      </c>
      <c r="Q146" s="413">
        <v>2</v>
      </c>
      <c r="R146" s="413">
        <v>3</v>
      </c>
      <c r="S146" s="413">
        <v>0.34</v>
      </c>
      <c r="T146" s="427">
        <f t="shared" si="16"/>
        <v>1</v>
      </c>
      <c r="U146" s="82">
        <v>2</v>
      </c>
      <c r="V146" s="427">
        <f t="shared" si="19"/>
        <v>3</v>
      </c>
      <c r="W146" s="428">
        <f t="shared" si="20"/>
        <v>61.7647058823529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1350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116.666666666667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1350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1350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1350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1350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1350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1350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1350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1350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1050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1350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1350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1050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1350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1350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1350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1350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1350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1350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1350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1350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1350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50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1350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1650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1650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82.3529411764706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1650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1650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1650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1</v>
      </c>
      <c r="U172" s="82"/>
      <c r="V172" s="427">
        <f t="shared" si="19"/>
        <v>1</v>
      </c>
      <c r="W172" s="428">
        <f t="shared" si="20"/>
        <v>58.3333333333333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1650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116.666666666667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1650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1650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700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1650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1650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1650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1650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1650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1650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1650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3</v>
      </c>
      <c r="M190" s="275">
        <v>15</v>
      </c>
      <c r="N190" s="275"/>
      <c r="O190" s="470">
        <v>2</v>
      </c>
      <c r="P190" s="470">
        <v>3</v>
      </c>
      <c r="Q190" s="470">
        <v>5</v>
      </c>
      <c r="R190" s="470">
        <v>5</v>
      </c>
      <c r="S190" s="471">
        <v>0.76</v>
      </c>
      <c r="T190" s="472">
        <f t="shared" si="21"/>
        <v>3</v>
      </c>
      <c r="U190" s="472"/>
      <c r="V190" s="474">
        <f t="shared" si="19"/>
        <v>3</v>
      </c>
      <c r="W190" s="473">
        <f t="shared" si="20"/>
        <v>27.6315789473684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3</v>
      </c>
      <c r="M7" s="104">
        <f t="shared" si="0"/>
        <v>30.6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10</v>
      </c>
      <c r="M16" s="108">
        <f t="shared" si="0"/>
        <v>107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2</v>
      </c>
      <c r="M146" s="100">
        <f t="shared" si="9"/>
        <v>25.4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25</v>
      </c>
      <c r="M193" s="283">
        <f>SUM(M4:M192)</f>
        <v>270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2</v>
      </c>
      <c r="Q7" s="43">
        <v>0.24</v>
      </c>
      <c r="R7" s="44">
        <f t="shared" si="0"/>
        <v>24</v>
      </c>
      <c r="S7" s="45"/>
      <c r="T7" s="45">
        <f t="shared" si="1"/>
        <v>24</v>
      </c>
      <c r="U7" s="33">
        <f t="shared" si="2"/>
        <v>700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8</v>
      </c>
      <c r="K11" s="320"/>
      <c r="L11" s="320"/>
      <c r="M11" s="320">
        <v>1</v>
      </c>
      <c r="N11" s="320">
        <v>3</v>
      </c>
      <c r="O11" s="320">
        <v>7</v>
      </c>
      <c r="P11" s="320">
        <v>11</v>
      </c>
      <c r="Q11" s="330">
        <v>0.78</v>
      </c>
      <c r="R11" s="331">
        <f t="shared" si="0"/>
        <v>8</v>
      </c>
      <c r="S11" s="332"/>
      <c r="T11" s="332">
        <f t="shared" si="1"/>
        <v>8</v>
      </c>
      <c r="U11" s="320">
        <f t="shared" si="2"/>
        <v>71.7948717948718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5</v>
      </c>
      <c r="Q14" s="43">
        <v>0.25</v>
      </c>
      <c r="R14" s="44">
        <f t="shared" si="0"/>
        <v>2</v>
      </c>
      <c r="S14" s="45"/>
      <c r="T14" s="45">
        <f t="shared" si="1"/>
        <v>2</v>
      </c>
      <c r="U14" s="33">
        <f t="shared" si="2"/>
        <v>56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/>
      <c r="O15" s="39">
        <v>5</v>
      </c>
      <c r="P15" s="39">
        <v>5</v>
      </c>
      <c r="Q15" s="48">
        <v>0.25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34</v>
      </c>
      <c r="K20" s="33"/>
      <c r="L20" s="33"/>
      <c r="M20" s="33">
        <v>1</v>
      </c>
      <c r="N20" s="33">
        <v>1</v>
      </c>
      <c r="O20" s="33">
        <v>4</v>
      </c>
      <c r="P20" s="33">
        <v>4</v>
      </c>
      <c r="Q20" s="43">
        <v>0.42</v>
      </c>
      <c r="R20" s="44">
        <f t="shared" si="0"/>
        <v>34</v>
      </c>
      <c r="S20" s="45"/>
      <c r="T20" s="45">
        <f t="shared" si="1"/>
        <v>34</v>
      </c>
      <c r="U20" s="33">
        <f t="shared" si="2"/>
        <v>566.666666666667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25</v>
      </c>
      <c r="K21" s="33"/>
      <c r="L21" s="33"/>
      <c r="M21" s="33"/>
      <c r="N21" s="33">
        <v>1</v>
      </c>
      <c r="O21" s="33">
        <v>2</v>
      </c>
      <c r="P21" s="33">
        <v>3</v>
      </c>
      <c r="Q21" s="43">
        <v>0.19</v>
      </c>
      <c r="R21" s="44">
        <f t="shared" si="0"/>
        <v>25</v>
      </c>
      <c r="S21" s="45"/>
      <c r="T21" s="45">
        <f t="shared" si="1"/>
        <v>25</v>
      </c>
      <c r="U21" s="33">
        <f t="shared" si="2"/>
        <v>921.052631578947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>
        <v>2</v>
      </c>
      <c r="N22" s="36">
        <v>2</v>
      </c>
      <c r="O22" s="36">
        <v>3</v>
      </c>
      <c r="P22" s="36">
        <v>3</v>
      </c>
      <c r="Q22" s="327">
        <v>0.59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296.610169491525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 t="shared" si="0"/>
        <v>4</v>
      </c>
      <c r="S27" s="45"/>
      <c r="T27" s="45">
        <f t="shared" si="3"/>
        <v>4</v>
      </c>
      <c r="U27" s="33">
        <f t="shared" si="4"/>
        <v>1400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5</v>
      </c>
      <c r="K39" s="33">
        <v>9</v>
      </c>
      <c r="L39" s="33"/>
      <c r="M39" s="33">
        <v>1</v>
      </c>
      <c r="N39" s="33">
        <v>2</v>
      </c>
      <c r="O39" s="33">
        <v>3</v>
      </c>
      <c r="P39" s="33">
        <v>3</v>
      </c>
      <c r="Q39" s="43">
        <v>0.44</v>
      </c>
      <c r="R39" s="44">
        <f t="shared" si="5"/>
        <v>14</v>
      </c>
      <c r="S39" s="45"/>
      <c r="T39" s="45">
        <f t="shared" si="3"/>
        <v>14</v>
      </c>
      <c r="U39" s="33">
        <f t="shared" si="4"/>
        <v>222.727272727273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2</v>
      </c>
      <c r="Q46" s="43">
        <v>0.07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3800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39</v>
      </c>
      <c r="K47" s="33"/>
      <c r="L47" s="33"/>
      <c r="M47" s="33">
        <v>1</v>
      </c>
      <c r="N47" s="33">
        <v>1</v>
      </c>
      <c r="O47" s="33">
        <v>1</v>
      </c>
      <c r="P47" s="33">
        <v>1</v>
      </c>
      <c r="Q47" s="43">
        <v>0.27</v>
      </c>
      <c r="R47" s="44">
        <f t="shared" si="5"/>
        <v>39</v>
      </c>
      <c r="S47" s="45"/>
      <c r="T47" s="45">
        <f t="shared" si="3"/>
        <v>39</v>
      </c>
      <c r="U47" s="33">
        <f t="shared" si="4"/>
        <v>1011.11111111111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/>
      <c r="K53" s="39"/>
      <c r="L53" s="39"/>
      <c r="M53" s="39">
        <v>1</v>
      </c>
      <c r="N53" s="39">
        <v>1</v>
      </c>
      <c r="O53" s="39">
        <v>1</v>
      </c>
      <c r="P53" s="39">
        <v>2</v>
      </c>
      <c r="Q53" s="48">
        <v>0.29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42</v>
      </c>
      <c r="K59" s="326"/>
      <c r="L59" s="326"/>
      <c r="M59" s="326">
        <v>1</v>
      </c>
      <c r="N59" s="326">
        <v>2</v>
      </c>
      <c r="O59" s="326">
        <v>4</v>
      </c>
      <c r="P59" s="326">
        <v>7</v>
      </c>
      <c r="Q59" s="339">
        <v>0.54</v>
      </c>
      <c r="R59" s="340">
        <f t="shared" si="5"/>
        <v>42</v>
      </c>
      <c r="S59" s="341"/>
      <c r="T59" s="341">
        <f t="shared" si="6"/>
        <v>42</v>
      </c>
      <c r="U59" s="326">
        <f t="shared" si="7"/>
        <v>544.444444444444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3</v>
      </c>
      <c r="P60" s="320">
        <v>12</v>
      </c>
      <c r="Q60" s="330">
        <v>0.36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26</v>
      </c>
      <c r="K61" s="33"/>
      <c r="L61" s="33"/>
      <c r="M61" s="33">
        <v>1</v>
      </c>
      <c r="N61" s="33">
        <v>2</v>
      </c>
      <c r="O61" s="33">
        <v>3</v>
      </c>
      <c r="P61" s="33">
        <v>4</v>
      </c>
      <c r="Q61" s="43">
        <v>0.46</v>
      </c>
      <c r="R61" s="44">
        <f t="shared" si="5"/>
        <v>26</v>
      </c>
      <c r="S61" s="45"/>
      <c r="T61" s="45">
        <f t="shared" si="6"/>
        <v>26</v>
      </c>
      <c r="U61" s="33">
        <f t="shared" si="7"/>
        <v>395.652173913043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6</v>
      </c>
      <c r="Q64" s="43">
        <v>0.16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1662.5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6</v>
      </c>
      <c r="P65" s="39">
        <v>10</v>
      </c>
      <c r="Q65" s="48">
        <v>0.51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315.686274509804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3</v>
      </c>
      <c r="Q66" s="330">
        <v>0.05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>
        <v>1</v>
      </c>
      <c r="O68" s="33">
        <v>3</v>
      </c>
      <c r="P68" s="33">
        <v>4</v>
      </c>
      <c r="Q68" s="43">
        <v>0.24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1137.5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117</v>
      </c>
      <c r="K69" s="33"/>
      <c r="L69" s="33"/>
      <c r="M69" s="33">
        <v>1</v>
      </c>
      <c r="N69" s="33">
        <v>5</v>
      </c>
      <c r="O69" s="33">
        <v>6</v>
      </c>
      <c r="P69" s="33">
        <v>10</v>
      </c>
      <c r="Q69" s="43">
        <v>0.87</v>
      </c>
      <c r="R69" s="44">
        <f t="shared" si="8"/>
        <v>117</v>
      </c>
      <c r="S69" s="45"/>
      <c r="T69" s="45">
        <f t="shared" si="6"/>
        <v>117</v>
      </c>
      <c r="U69" s="33">
        <f t="shared" si="7"/>
        <v>941.379310344828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72</v>
      </c>
      <c r="K70" s="33"/>
      <c r="L70" s="33"/>
      <c r="M70" s="33"/>
      <c r="N70" s="33">
        <v>1</v>
      </c>
      <c r="O70" s="33">
        <v>7</v>
      </c>
      <c r="P70" s="33">
        <v>9</v>
      </c>
      <c r="Q70" s="43">
        <v>0.46</v>
      </c>
      <c r="R70" s="44">
        <f t="shared" si="8"/>
        <v>72</v>
      </c>
      <c r="S70" s="45"/>
      <c r="T70" s="45">
        <f t="shared" si="6"/>
        <v>72</v>
      </c>
      <c r="U70" s="33">
        <f t="shared" si="7"/>
        <v>1095.65217391304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/>
      <c r="O71" s="39">
        <v>2</v>
      </c>
      <c r="P71" s="39">
        <v>12</v>
      </c>
      <c r="Q71" s="48">
        <v>0.26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3</v>
      </c>
      <c r="Q74" s="43">
        <v>0.08</v>
      </c>
      <c r="R74" s="44">
        <f t="shared" si="8"/>
        <v>4</v>
      </c>
      <c r="S74" s="45"/>
      <c r="T74" s="45">
        <f t="shared" si="6"/>
        <v>4</v>
      </c>
      <c r="U74" s="33">
        <f t="shared" si="7"/>
        <v>350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3</v>
      </c>
      <c r="O81" s="33">
        <v>3</v>
      </c>
      <c r="P81" s="33">
        <v>4</v>
      </c>
      <c r="Q81" s="43">
        <v>0.38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350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4</v>
      </c>
      <c r="P102" s="326">
        <v>8</v>
      </c>
      <c r="Q102" s="339">
        <v>0.26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5438.46153846154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2</v>
      </c>
      <c r="Q104" s="43">
        <v>0.14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400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94</v>
      </c>
      <c r="K114" s="33">
        <v>144</v>
      </c>
      <c r="L114" s="33"/>
      <c r="M114" s="33">
        <v>2</v>
      </c>
      <c r="N114" s="33">
        <v>2</v>
      </c>
      <c r="O114" s="33">
        <v>2</v>
      </c>
      <c r="P114" s="33">
        <v>2</v>
      </c>
      <c r="Q114" s="43">
        <v>0.54</v>
      </c>
      <c r="R114" s="44">
        <f>IF($A$1="补货",IF(V114="FBA",I114,J114)+K114+L114,IF(V114="FBA",I114,J114))</f>
        <v>238</v>
      </c>
      <c r="S114" s="45"/>
      <c r="T114" s="45">
        <f t="shared" si="6"/>
        <v>238</v>
      </c>
      <c r="U114" s="33">
        <f t="shared" si="7"/>
        <v>3085.18518518518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1</v>
      </c>
      <c r="P124" s="33">
        <v>3</v>
      </c>
      <c r="Q124" s="43">
        <v>0.08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8312.5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1</v>
      </c>
      <c r="K125" s="33">
        <v>50</v>
      </c>
      <c r="L125" s="33"/>
      <c r="M125" s="33">
        <v>1</v>
      </c>
      <c r="N125" s="33">
        <v>4</v>
      </c>
      <c r="O125" s="33">
        <v>8</v>
      </c>
      <c r="P125" s="33">
        <v>12</v>
      </c>
      <c r="Q125" s="43">
        <v>0.9</v>
      </c>
      <c r="R125" s="44">
        <f t="shared" si="9"/>
        <v>51</v>
      </c>
      <c r="S125" s="45"/>
      <c r="T125" s="45">
        <f t="shared" si="10"/>
        <v>51</v>
      </c>
      <c r="U125" s="33">
        <f t="shared" si="11"/>
        <v>396.666666666667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3</v>
      </c>
      <c r="O126" s="33">
        <v>5</v>
      </c>
      <c r="P126" s="33">
        <v>7</v>
      </c>
      <c r="Q126" s="43">
        <v>0.49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1314.28571428571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6</v>
      </c>
      <c r="K127" s="33">
        <v>43</v>
      </c>
      <c r="L127" s="33"/>
      <c r="M127" s="33">
        <v>1</v>
      </c>
      <c r="N127" s="33">
        <v>1</v>
      </c>
      <c r="O127" s="33">
        <v>3</v>
      </c>
      <c r="P127" s="33">
        <v>7</v>
      </c>
      <c r="Q127" s="43">
        <v>0.43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797.674418604651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2</v>
      </c>
      <c r="O129" s="320">
        <v>2</v>
      </c>
      <c r="P129" s="320">
        <v>4</v>
      </c>
      <c r="Q129" s="330">
        <v>0.27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2385.18518518518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2</v>
      </c>
      <c r="P133" s="33">
        <v>5</v>
      </c>
      <c r="Q133" s="43">
        <v>0.29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2075.86206896552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2</v>
      </c>
      <c r="Q136" s="48">
        <v>0.14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3050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2</v>
      </c>
      <c r="Q149" s="335">
        <v>0.07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7600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12</v>
      </c>
      <c r="J153" s="325"/>
      <c r="K153" s="326">
        <v>45</v>
      </c>
      <c r="L153" s="326"/>
      <c r="M153" s="326">
        <v>8</v>
      </c>
      <c r="N153" s="326">
        <v>18</v>
      </c>
      <c r="O153" s="326">
        <v>30</v>
      </c>
      <c r="P153" s="326">
        <v>45</v>
      </c>
      <c r="Q153" s="339">
        <v>4.91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81.2627291242362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7</v>
      </c>
      <c r="P169" s="320">
        <v>11</v>
      </c>
      <c r="Q169" s="330">
        <v>0.49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357.142857142857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19</v>
      </c>
      <c r="J170" s="32"/>
      <c r="K170" s="33">
        <v>-16</v>
      </c>
      <c r="L170" s="33"/>
      <c r="M170" s="33">
        <v>1</v>
      </c>
      <c r="N170" s="33">
        <v>4</v>
      </c>
      <c r="O170" s="33">
        <v>13</v>
      </c>
      <c r="P170" s="33">
        <v>22</v>
      </c>
      <c r="Q170" s="43">
        <v>1.23</v>
      </c>
      <c r="R170" s="44">
        <f>IF($A$1="补货",IF(V170="FBA",I170,J170)+K170+L170,IF(V170="FBA",I170,J170))</f>
        <v>3</v>
      </c>
      <c r="S170" s="45"/>
      <c r="T170" s="45">
        <f t="shared" si="10"/>
        <v>3</v>
      </c>
      <c r="U170" s="33">
        <f t="shared" si="11"/>
        <v>17.0731707317073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16</v>
      </c>
      <c r="J171" s="32"/>
      <c r="K171" s="33">
        <v>86</v>
      </c>
      <c r="L171" s="33"/>
      <c r="M171" s="33">
        <v>1</v>
      </c>
      <c r="N171" s="33">
        <v>6</v>
      </c>
      <c r="O171" s="33">
        <v>11</v>
      </c>
      <c r="P171" s="33">
        <v>15</v>
      </c>
      <c r="Q171" s="43">
        <v>1.19</v>
      </c>
      <c r="R171" s="44">
        <f>IF($A$1="补货",IF(V171="FBA",I171,J171)+K171+L171,IF(V171="FBA",I171,J171))</f>
        <v>102</v>
      </c>
      <c r="S171" s="45"/>
      <c r="T171" s="45">
        <f t="shared" si="10"/>
        <v>102</v>
      </c>
      <c r="U171" s="33">
        <f t="shared" si="11"/>
        <v>600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23</v>
      </c>
      <c r="J172" s="38"/>
      <c r="K172" s="39">
        <v>163</v>
      </c>
      <c r="L172" s="39"/>
      <c r="M172" s="39">
        <v>2</v>
      </c>
      <c r="N172" s="39">
        <v>14</v>
      </c>
      <c r="O172" s="39">
        <v>17</v>
      </c>
      <c r="P172" s="39">
        <v>26</v>
      </c>
      <c r="Q172" s="48">
        <v>2.28</v>
      </c>
      <c r="R172" s="334">
        <f>IF($A$1="补货",IF(V172="FBA",I172,J172)+K172+L172,IF(V172="FBA",I172,J172))</f>
        <v>186</v>
      </c>
      <c r="S172" s="50"/>
      <c r="T172" s="50">
        <f t="shared" si="10"/>
        <v>186</v>
      </c>
      <c r="U172" s="39">
        <f t="shared" si="11"/>
        <v>571.052631578947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>
        <v>4</v>
      </c>
      <c r="O173" s="320">
        <v>20</v>
      </c>
      <c r="P173" s="320">
        <v>30</v>
      </c>
      <c r="Q173" s="330">
        <v>1.45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4.82758620689655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36</v>
      </c>
      <c r="J174" s="32"/>
      <c r="K174" s="33"/>
      <c r="L174" s="33"/>
      <c r="M174" s="33">
        <v>1</v>
      </c>
      <c r="N174" s="33">
        <v>9</v>
      </c>
      <c r="O174" s="33">
        <v>15</v>
      </c>
      <c r="P174" s="33">
        <v>19</v>
      </c>
      <c r="Q174" s="43">
        <v>1.95</v>
      </c>
      <c r="R174" s="44">
        <f t="shared" si="13"/>
        <v>36</v>
      </c>
      <c r="S174" s="45"/>
      <c r="T174" s="45">
        <f t="shared" si="14"/>
        <v>36</v>
      </c>
      <c r="U174" s="33">
        <f t="shared" si="15"/>
        <v>129.230769230769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34</v>
      </c>
      <c r="J175" s="32"/>
      <c r="K175" s="33">
        <v>115</v>
      </c>
      <c r="L175" s="33"/>
      <c r="M175" s="33">
        <v>5</v>
      </c>
      <c r="N175" s="33">
        <v>23</v>
      </c>
      <c r="O175" s="33">
        <v>49</v>
      </c>
      <c r="P175" s="33">
        <v>72</v>
      </c>
      <c r="Q175" s="43">
        <v>5.2</v>
      </c>
      <c r="R175" s="44">
        <f t="shared" si="13"/>
        <v>149</v>
      </c>
      <c r="S175" s="45"/>
      <c r="T175" s="45">
        <f t="shared" si="14"/>
        <v>149</v>
      </c>
      <c r="U175" s="33">
        <f t="shared" si="15"/>
        <v>200.576923076923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35</v>
      </c>
      <c r="J176" s="32"/>
      <c r="K176" s="33">
        <v>55</v>
      </c>
      <c r="L176" s="33"/>
      <c r="M176" s="33">
        <v>5</v>
      </c>
      <c r="N176" s="33">
        <v>10</v>
      </c>
      <c r="O176" s="33">
        <v>17</v>
      </c>
      <c r="P176" s="33">
        <v>23</v>
      </c>
      <c r="Q176" s="43">
        <v>2.75</v>
      </c>
      <c r="R176" s="44">
        <f t="shared" si="13"/>
        <v>90</v>
      </c>
      <c r="S176" s="45"/>
      <c r="T176" s="45">
        <f t="shared" si="14"/>
        <v>90</v>
      </c>
      <c r="U176" s="33">
        <f t="shared" si="15"/>
        <v>229.090909090909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11</v>
      </c>
      <c r="J177" s="32"/>
      <c r="K177" s="33"/>
      <c r="L177" s="33"/>
      <c r="M177" s="33">
        <v>4</v>
      </c>
      <c r="N177" s="33">
        <v>9</v>
      </c>
      <c r="O177" s="33">
        <v>14</v>
      </c>
      <c r="P177" s="33">
        <v>25</v>
      </c>
      <c r="Q177" s="43">
        <v>2.81</v>
      </c>
      <c r="R177" s="44">
        <f t="shared" si="13"/>
        <v>11</v>
      </c>
      <c r="S177" s="45"/>
      <c r="T177" s="45">
        <f t="shared" si="14"/>
        <v>11</v>
      </c>
      <c r="U177" s="33">
        <f t="shared" si="15"/>
        <v>27.4021352313167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19</v>
      </c>
      <c r="K178" s="36">
        <v>30</v>
      </c>
      <c r="L178" s="36"/>
      <c r="M178" s="36">
        <v>2</v>
      </c>
      <c r="N178" s="36">
        <v>6</v>
      </c>
      <c r="O178" s="36">
        <v>10</v>
      </c>
      <c r="P178" s="36">
        <v>11</v>
      </c>
      <c r="Q178" s="327">
        <v>1.24</v>
      </c>
      <c r="R178" s="328">
        <f t="shared" si="13"/>
        <v>49</v>
      </c>
      <c r="S178" s="329"/>
      <c r="T178" s="329">
        <f t="shared" si="14"/>
        <v>49</v>
      </c>
      <c r="U178" s="36">
        <f t="shared" si="15"/>
        <v>276.612903225806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>
        <v>5</v>
      </c>
      <c r="O179" s="33">
        <v>14</v>
      </c>
      <c r="P179" s="33">
        <v>18</v>
      </c>
      <c r="Q179" s="382">
        <v>1.12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1</v>
      </c>
      <c r="Q202" s="327">
        <v>0.12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58.3333333333333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>
        <v>1</v>
      </c>
      <c r="N209" s="36">
        <v>1</v>
      </c>
      <c r="O209" s="36">
        <v>1</v>
      </c>
      <c r="P209" s="36">
        <v>1</v>
      </c>
      <c r="Q209" s="327">
        <v>0.27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103.703703703704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26</v>
      </c>
      <c r="K225" s="36"/>
      <c r="L225" s="36"/>
      <c r="M225" s="36"/>
      <c r="N225" s="36">
        <v>1</v>
      </c>
      <c r="O225" s="36">
        <v>1</v>
      </c>
      <c r="P225" s="36">
        <v>2</v>
      </c>
      <c r="Q225" s="327">
        <v>0.14</v>
      </c>
      <c r="R225" s="44">
        <f t="shared" si="19"/>
        <v>26</v>
      </c>
      <c r="S225" s="45"/>
      <c r="T225" s="45">
        <f t="shared" si="20"/>
        <v>26</v>
      </c>
      <c r="U225" s="33">
        <f t="shared" si="21"/>
        <v>1300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4</v>
      </c>
      <c r="P239" s="36">
        <v>4</v>
      </c>
      <c r="Q239" s="327">
        <v>0.34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514.705882352941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2022-04-10T11:13:15Z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